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autoCompressPictures="0"/>
  <mc:AlternateContent xmlns:mc="http://schemas.openxmlformats.org/markup-compatibility/2006">
    <mc:Choice Requires="x15">
      <x15ac:absPath xmlns:x15ac="http://schemas.microsoft.com/office/spreadsheetml/2010/11/ac" url="C:\Users\lgovea\Documents\ENGINEERING\TXDOT PROJECTS\CERTZ- CTIF\"/>
    </mc:Choice>
  </mc:AlternateContent>
  <bookViews>
    <workbookView xWindow="0" yWindow="0" windowWidth="28800" windowHeight="12435" tabRatio="616"/>
  </bookViews>
  <sheets>
    <sheet name="Project List" sheetId="7" r:id="rId1"/>
  </sheets>
  <definedNames>
    <definedName name="_xlnm.Print_Area" localSheetId="0">'Project List'!$A$1:$O$80</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32" i="7" l="1"/>
  <c r="J48" i="7" l="1"/>
  <c r="J45" i="7" l="1"/>
  <c r="N80" i="7" l="1"/>
  <c r="M80" i="7"/>
  <c r="L80" i="7"/>
  <c r="N28" i="7" l="1"/>
  <c r="N30" i="7" s="1"/>
  <c r="M28" i="7"/>
  <c r="M30" i="7" s="1"/>
  <c r="L28" i="7"/>
  <c r="L30" i="7" s="1"/>
  <c r="J28" i="7"/>
  <c r="J9" i="7"/>
  <c r="K53" i="7" s="1"/>
  <c r="J6" i="7"/>
  <c r="J46" i="7" s="1"/>
  <c r="K15" i="7" l="1"/>
  <c r="K16" i="7"/>
  <c r="J47" i="7"/>
  <c r="O78" i="7"/>
  <c r="O76" i="7"/>
  <c r="O74" i="7"/>
  <c r="O72" i="7"/>
  <c r="O70" i="7"/>
  <c r="O68" i="7"/>
  <c r="O66" i="7"/>
  <c r="K78" i="7"/>
  <c r="K76" i="7"/>
  <c r="K74" i="7"/>
  <c r="K72" i="7"/>
  <c r="K70" i="7"/>
  <c r="K68" i="7"/>
  <c r="K66" i="7"/>
  <c r="O77" i="7"/>
  <c r="O75" i="7"/>
  <c r="O73" i="7"/>
  <c r="O71" i="7"/>
  <c r="O69" i="7"/>
  <c r="O67" i="7"/>
  <c r="O65" i="7"/>
  <c r="K77" i="7"/>
  <c r="K75" i="7"/>
  <c r="K73" i="7"/>
  <c r="K71" i="7"/>
  <c r="K69" i="7"/>
  <c r="K67" i="7"/>
  <c r="K65" i="7"/>
  <c r="J80" i="7"/>
  <c r="J29" i="7" s="1"/>
  <c r="J30" i="7" s="1"/>
  <c r="O26" i="7"/>
  <c r="O79" i="7"/>
  <c r="O63" i="7"/>
  <c r="O61" i="7"/>
  <c r="O59" i="7"/>
  <c r="O57" i="7"/>
  <c r="O55" i="7"/>
  <c r="O53" i="7"/>
  <c r="K79" i="7"/>
  <c r="K63" i="7"/>
  <c r="K61" i="7"/>
  <c r="K59" i="7"/>
  <c r="K57" i="7"/>
  <c r="K55" i="7"/>
  <c r="O64" i="7"/>
  <c r="O62" i="7"/>
  <c r="O60" i="7"/>
  <c r="O58" i="7"/>
  <c r="O56" i="7"/>
  <c r="O54" i="7"/>
  <c r="K64" i="7"/>
  <c r="K62" i="7"/>
  <c r="K60" i="7"/>
  <c r="K58" i="7"/>
  <c r="K56" i="7"/>
  <c r="K54" i="7"/>
  <c r="K17" i="7"/>
  <c r="K21" i="7"/>
  <c r="K25" i="7"/>
  <c r="O17" i="7"/>
  <c r="O21" i="7"/>
  <c r="O25" i="7"/>
  <c r="K19" i="7"/>
  <c r="K23" i="7"/>
  <c r="K27" i="7"/>
  <c r="O15" i="7"/>
  <c r="O19" i="7"/>
  <c r="O23" i="7"/>
  <c r="O27" i="7"/>
  <c r="K18" i="7"/>
  <c r="K20" i="7"/>
  <c r="K22" i="7"/>
  <c r="K24" i="7"/>
  <c r="K26" i="7"/>
  <c r="O16" i="7"/>
  <c r="O18" i="7"/>
  <c r="O20" i="7"/>
  <c r="O22" i="7"/>
  <c r="O24" i="7"/>
  <c r="K28" i="7" l="1"/>
  <c r="O28" i="7"/>
  <c r="O80" i="7" l="1"/>
  <c r="O29" i="7" s="1"/>
  <c r="O30" i="7" s="1"/>
  <c r="K80" i="7"/>
  <c r="K29" i="7" s="1"/>
  <c r="K30" i="7" s="1"/>
  <c r="K33" i="7" s="1"/>
</calcChain>
</file>

<file path=xl/sharedStrings.xml><?xml version="1.0" encoding="utf-8"?>
<sst xmlns="http://schemas.openxmlformats.org/spreadsheetml/2006/main" count="891" uniqueCount="363">
  <si>
    <t>IMPLEMENTATION SCHEDULE</t>
  </si>
  <si>
    <t>Type of Facility</t>
  </si>
  <si>
    <t>Scope / Type of Work</t>
  </si>
  <si>
    <t>FUNDING</t>
  </si>
  <si>
    <t>ESTIMATE</t>
  </si>
  <si>
    <t>Competitive Bid or County Forces?</t>
  </si>
  <si>
    <t>Roadway Name or Designation</t>
  </si>
  <si>
    <t>Project Limits</t>
  </si>
  <si>
    <t>County Share</t>
  </si>
  <si>
    <t>Estimated Total Project Cost</t>
  </si>
  <si>
    <t>Proposed Begin Construction Date (Mo./Yr.)</t>
  </si>
  <si>
    <t>Proposed End Construction Date (Mo./Yr.)</t>
  </si>
  <si>
    <t>PROJECT INFORMATION</t>
  </si>
  <si>
    <t>Your County's Prioritized Project List:</t>
  </si>
  <si>
    <t>Project Priority Number</t>
  </si>
  <si>
    <t>EXISTING ROADWAY</t>
  </si>
  <si>
    <t>Existing Surface</t>
  </si>
  <si>
    <r>
      <t>State Share</t>
    </r>
    <r>
      <rPr>
        <sz val="10"/>
        <color theme="0"/>
        <rFont val="Calibri"/>
        <family val="2"/>
      </rPr>
      <t>¹</t>
    </r>
  </si>
  <si>
    <t>COUNTY TRANSPORTATION INFRASTRUCTURE FUND GRANT PROGRAM</t>
  </si>
  <si>
    <t>LIST OF TRANSPORTATION INFRASTRUCTURE PROJECTS (Prioritized List)</t>
  </si>
  <si>
    <t>The State of Texas</t>
  </si>
  <si>
    <t>Make sure to prioritize your county's projects and put them in order of most importance to least importance. Total project cost will equal the total grant as reflected in the agreement (including engineering, right-of-way and utility costs, construction, inspection, etc., as applicable.)</t>
  </si>
  <si>
    <t>xx</t>
  </si>
  <si>
    <t>COUNTY:</t>
  </si>
  <si>
    <t xml:space="preserve">TxDOT District: </t>
  </si>
  <si>
    <t>ANDERSON</t>
  </si>
  <si>
    <t>Tyler</t>
  </si>
  <si>
    <t>Yes</t>
  </si>
  <si>
    <t>ANDREWS</t>
  </si>
  <si>
    <t>Odessa</t>
  </si>
  <si>
    <t>No</t>
  </si>
  <si>
    <t>ANGELINA</t>
  </si>
  <si>
    <t>Lufkin</t>
  </si>
  <si>
    <t>ARANSAS</t>
  </si>
  <si>
    <t>Corpus Christi</t>
  </si>
  <si>
    <t>ARCHER</t>
  </si>
  <si>
    <t>Wichita Falls</t>
  </si>
  <si>
    <t>ARMSTRONG</t>
  </si>
  <si>
    <t>Amarillo</t>
  </si>
  <si>
    <t>ATASCOSA</t>
  </si>
  <si>
    <t>San Antonio</t>
  </si>
  <si>
    <t>AUSTIN</t>
  </si>
  <si>
    <t>Yoakum</t>
  </si>
  <si>
    <t>BAILEY</t>
  </si>
  <si>
    <t>Lubbock</t>
  </si>
  <si>
    <t>BANDERA</t>
  </si>
  <si>
    <t>BASTROP</t>
  </si>
  <si>
    <t>Austin</t>
  </si>
  <si>
    <t>BAYLOR</t>
  </si>
  <si>
    <t>BEE</t>
  </si>
  <si>
    <t>BELL</t>
  </si>
  <si>
    <t>Waco</t>
  </si>
  <si>
    <t>BEXAR</t>
  </si>
  <si>
    <t>BLANCO</t>
  </si>
  <si>
    <t>BORDEN</t>
  </si>
  <si>
    <t>Abilene</t>
  </si>
  <si>
    <t>BOSQUE</t>
  </si>
  <si>
    <t>BOWIE</t>
  </si>
  <si>
    <t>Atlanta</t>
  </si>
  <si>
    <t>BRAZORIA</t>
  </si>
  <si>
    <t>Houston</t>
  </si>
  <si>
    <t>BRAZOS</t>
  </si>
  <si>
    <t>Bryan</t>
  </si>
  <si>
    <t>BREWSTER</t>
  </si>
  <si>
    <t>El Paso</t>
  </si>
  <si>
    <t>BRISCOE</t>
  </si>
  <si>
    <t>Childress</t>
  </si>
  <si>
    <t>BROOKS</t>
  </si>
  <si>
    <t>Pharr</t>
  </si>
  <si>
    <t>BROWN</t>
  </si>
  <si>
    <t>Brownwood</t>
  </si>
  <si>
    <t>BURLESON</t>
  </si>
  <si>
    <t>BURNET</t>
  </si>
  <si>
    <t>CALDWELL</t>
  </si>
  <si>
    <t>CALHOUN</t>
  </si>
  <si>
    <t>CALLAHAN</t>
  </si>
  <si>
    <t>CAMERON</t>
  </si>
  <si>
    <t>CAMP</t>
  </si>
  <si>
    <t>CARSON</t>
  </si>
  <si>
    <t>CASS</t>
  </si>
  <si>
    <t>CASTRO</t>
  </si>
  <si>
    <t>CHAMBERS</t>
  </si>
  <si>
    <t>Beaumont</t>
  </si>
  <si>
    <t>CHEROKEE</t>
  </si>
  <si>
    <t>CHILDRESS</t>
  </si>
  <si>
    <t>CLAY</t>
  </si>
  <si>
    <t>COCHRAN</t>
  </si>
  <si>
    <t>COKE</t>
  </si>
  <si>
    <t>San Angelo</t>
  </si>
  <si>
    <t>COLEMAN</t>
  </si>
  <si>
    <t>COLLIN</t>
  </si>
  <si>
    <t>Dallas</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</si>
  <si>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</si>
  <si>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</si>
  <si>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</si>
  <si>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</si>
  <si>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</si>
  <si>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</si>
  <si>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</si>
  <si>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</si>
  <si>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</si>
  <si>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</si>
  <si>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</si>
  <si>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</si>
  <si>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</si>
  <si>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</si>
  <si>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</si>
  <si>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</si>
  <si>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</si>
  <si>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Paris</t>
  </si>
  <si>
    <t>DENTON</t>
  </si>
  <si>
    <t>DE WITT</t>
  </si>
  <si>
    <t>DICKENS</t>
  </si>
  <si>
    <t>DIMMIT</t>
  </si>
  <si>
    <t>Laredo</t>
  </si>
  <si>
    <t>DONLEY</t>
  </si>
  <si>
    <t>DUVAL</t>
  </si>
  <si>
    <t>EASTLAND</t>
  </si>
  <si>
    <t>ECTOR</t>
  </si>
  <si>
    <t>EDWARDS</t>
  </si>
  <si>
    <t>EL PASO</t>
  </si>
  <si>
    <t>ELLIS</t>
  </si>
  <si>
    <t>ERATH</t>
  </si>
  <si>
    <t>Fort Worth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</si>
  <si>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</si>
  <si>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</si>
  <si>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</si>
  <si>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</si>
  <si>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</si>
  <si>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</si>
  <si>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</si>
  <si>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</si>
  <si>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</si>
  <si>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</si>
  <si>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</si>
  <si>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</si>
  <si>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</si>
  <si>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</si>
  <si>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</si>
  <si>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</si>
  <si>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</si>
  <si>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</si>
  <si>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</si>
  <si>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</si>
  <si>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</si>
  <si>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</si>
  <si>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</si>
  <si>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</si>
  <si>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</si>
  <si>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</si>
  <si>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</si>
  <si>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</si>
  <si>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</si>
  <si>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</si>
  <si>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</si>
  <si>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</si>
  <si>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</si>
  <si>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</si>
  <si>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</si>
  <si>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</si>
  <si>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</si>
  <si>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</si>
  <si>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</si>
  <si>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</si>
  <si>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</si>
  <si>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</si>
  <si>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</si>
  <si>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</si>
  <si>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</si>
  <si>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</si>
  <si>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</si>
  <si>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</si>
  <si>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</si>
  <si>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</si>
  <si>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</si>
  <si>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</si>
  <si>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</si>
  <si>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</si>
  <si>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</si>
  <si>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</si>
  <si>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</si>
  <si>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</si>
  <si>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</si>
  <si>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</si>
  <si>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</si>
  <si>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</si>
  <si>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</si>
  <si>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</si>
  <si>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</si>
  <si>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</si>
  <si>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</si>
  <si>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</si>
  <si>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</si>
  <si>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</si>
  <si>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</si>
  <si>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</si>
  <si>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</si>
  <si>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</si>
  <si>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</si>
  <si>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</si>
  <si>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</si>
  <si>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</si>
  <si>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</si>
  <si>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</si>
  <si>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</si>
  <si>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</si>
  <si>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</si>
  <si>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</si>
  <si>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</si>
  <si>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</si>
  <si>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</si>
  <si>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</si>
  <si>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</si>
  <si>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</si>
  <si>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</si>
  <si>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</si>
  <si>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</si>
  <si>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</si>
  <si>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</si>
  <si>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</si>
  <si>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</si>
  <si>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</si>
  <si>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</si>
  <si>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</si>
  <si>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</si>
  <si>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</si>
  <si>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</si>
  <si>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</si>
  <si>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</si>
  <si>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</si>
  <si>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</si>
  <si>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</si>
  <si>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</si>
  <si>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</si>
  <si>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</si>
  <si>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</si>
  <si>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</si>
  <si>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</si>
  <si>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</si>
  <si>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</si>
  <si>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</si>
  <si>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</si>
  <si>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</si>
  <si>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</si>
  <si>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</si>
  <si>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</si>
  <si>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</si>
  <si>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</si>
  <si>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</si>
  <si>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</si>
  <si>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</si>
  <si>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</si>
  <si>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</si>
  <si>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</si>
  <si>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</si>
  <si>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</si>
  <si>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</si>
  <si>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</si>
  <si>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</si>
  <si>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</si>
  <si>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</si>
  <si>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</si>
  <si>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</si>
  <si>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</si>
  <si>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</si>
  <si>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</si>
  <si>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</si>
  <si>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</si>
  <si>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</si>
  <si>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</si>
  <si>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</si>
  <si>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</si>
  <si>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</si>
  <si>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</si>
  <si>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</si>
  <si>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</si>
  <si>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</si>
  <si>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</si>
  <si>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</si>
  <si>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</si>
  <si>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</si>
  <si>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</si>
  <si>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</si>
  <si>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</si>
  <si>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</si>
  <si>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</si>
  <si>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</si>
  <si>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</si>
  <si>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</si>
  <si>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</si>
  <si>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</si>
  <si>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</si>
  <si>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</si>
  <si>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</si>
  <si>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</si>
  <si>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</si>
  <si>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</si>
  <si>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</si>
  <si>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</si>
  <si>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</si>
  <si>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</si>
  <si>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</si>
  <si>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</si>
  <si>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</si>
  <si>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</si>
  <si>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</si>
  <si>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Choose county from drop down menu</t>
  </si>
  <si>
    <t>Competitive Bid</t>
  </si>
  <si>
    <t>County Forces</t>
  </si>
  <si>
    <t>Both</t>
  </si>
  <si>
    <t>County Authorized Representative Signature:</t>
  </si>
  <si>
    <t>County Authorized Representative Name:</t>
  </si>
  <si>
    <t>PAGE 2</t>
  </si>
  <si>
    <t>Your County's Prioritized Project List (Page 2):</t>
  </si>
  <si>
    <t>County:</t>
  </si>
  <si>
    <t>TxDOT District:</t>
  </si>
  <si>
    <t>Submittal Date:</t>
  </si>
  <si>
    <t>Totals for Page 1</t>
  </si>
  <si>
    <t>GRAND TOTAL</t>
  </si>
  <si>
    <t>Economically Disadvantaged:</t>
  </si>
  <si>
    <t>Totals for Page 2</t>
  </si>
  <si>
    <t>Totals from Page 2 (if applicable)</t>
  </si>
  <si>
    <t>Verify State Share equals Grant Award Amount</t>
  </si>
  <si>
    <t>Grant Award Amount (State Allocation)</t>
  </si>
  <si>
    <t>By:</t>
  </si>
  <si>
    <t>Name:</t>
  </si>
  <si>
    <t>Title:</t>
  </si>
  <si>
    <t>¹If your county is an "economically disadvantaged county" as determined by Transportation Code 222.053, the State Share will be 90% of the allowable Total Project Cost.  If your county is not "economically disadvantaged," the State Share will be 80%.  Upon selection of county name from drop down list, economically disadvantaged status populates atuomatically. A list of economically disadvantaged counties can be found at http://ftp.dot.state.tx.us/pub/txdot-info/energy/edc-2014.pdf.</t>
  </si>
  <si>
    <t xml:space="preserve">Economically Disadvantaged¹: </t>
  </si>
  <si>
    <t>The state acknowledges and concurs with the information stated herein as of:</t>
  </si>
  <si>
    <t>Espejo- Gates Rd</t>
  </si>
  <si>
    <t>At 5.3 miles from HWY 83</t>
  </si>
  <si>
    <t>Bridge Structure #1</t>
  </si>
  <si>
    <t>Wood, one lane</t>
  </si>
  <si>
    <t>08/2016</t>
  </si>
  <si>
    <t>5 miles from HWY 83</t>
  </si>
  <si>
    <t>AA01-15103  Remove and reconstruct existing one lane 12' wide wood bridge</t>
  </si>
  <si>
    <t>AA01-15102  Remove and reconstruct existing one lane 12' wide wood bridge</t>
  </si>
  <si>
    <t>Bridge Structure #2</t>
  </si>
  <si>
    <t>Gravel/Caliche</t>
  </si>
  <si>
    <t>Rural Roadway</t>
  </si>
  <si>
    <t>Reconstruct 5 miles of existing road to a 2-lane rural roadway, with base material and a 2-course surface treatment and drainage swales</t>
  </si>
  <si>
    <t>Eagle Pass Rd</t>
  </si>
  <si>
    <t>Bridge Culvert</t>
  </si>
  <si>
    <t>AA03-50004  Reconstruct multiple concrete culverts</t>
  </si>
  <si>
    <t>At 4.9 miles from end of pavement of FM 1472</t>
  </si>
  <si>
    <t>Alamo-Raices Rd</t>
  </si>
  <si>
    <t>AT 4.6 from county line</t>
  </si>
  <si>
    <t>Bridge Structure</t>
  </si>
  <si>
    <t>AA10-24002   Remove and reconstruct existing 20' wide wooden bridge with multiple box culverts</t>
  </si>
  <si>
    <t>Wooden</t>
  </si>
  <si>
    <t>02/2017</t>
  </si>
  <si>
    <t>Galvan Rd</t>
  </si>
  <si>
    <t>Access to Galvan Rd from HWY 83 and .5 miles at connection with HWY 83</t>
  </si>
  <si>
    <t>From 3.5 to 4.43 miles from IH 35</t>
  </si>
  <si>
    <t>Martinena Rd</t>
  </si>
  <si>
    <t>Reconstruct .5 miles of existing road to a 2-lane rural roadway (including reconstruction and improvement of access into Galvan Rd from HWY 83.) Roadway construction with base material and a 2-course surface treatment and drainage swales.</t>
  </si>
  <si>
    <t>Reconstruct .93 miles of existing road to a 2-lane rural roadway, with base material and a 2-course surface treatment and drainage swales</t>
  </si>
  <si>
    <t>10/2016</t>
  </si>
  <si>
    <t>Concrete Culvert</t>
  </si>
  <si>
    <t>12/2016</t>
  </si>
  <si>
    <t>04/2016</t>
  </si>
  <si>
    <t>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</si>
</sst>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164" formatCode="_(&quot;$&quot;* #,##0_);_(&quot;$&quot;* \(#,##0\);_(&quot;$&quot;* &quot;-&quot;??_);_(@_)"/>
    <numFmt numFmtId="165" formatCode="&quot;$&quot;#,##0.00"/>
    <numFmt numFmtId="166" formatCode="&quot;$&quot;#,##0"/>
  </numFmts>
  <fonts count="36" x14ac:knownFonts="1">
    <font>
      <sz val="11"/>
      <color theme="1"/>
      <name val="Franklin Gothic Book"/>
      <family val="2"/>
      <scheme val="minor"/>
    </font>
    <font>
      <sz val="8"/>
      <color theme="1"/>
      <name val="Calibri"/>
      <family val="2"/>
    </font>
    <font>
      <sz val="11"/>
      <color theme="1"/>
      <name val="Franklin Gothic Book"/>
      <family val="2"/>
      <scheme val="minor"/>
    </font>
    <font>
      <sz val="12"/>
      <color theme="3"/>
      <name val="Franklin Gothic Heavy"/>
      <family val="2"/>
    </font>
    <font>
      <sz val="12"/>
      <color theme="1"/>
      <name val="Franklin Gothic Book"/>
      <family val="2"/>
      <scheme val="minor"/>
    </font>
    <font>
      <sz val="10"/>
      <color theme="0"/>
      <name val="Franklin Gothic Book"/>
      <family val="2"/>
      <scheme val="minor"/>
    </font>
    <font>
      <sz val="10"/>
      <color theme="1"/>
      <name val="Franklin Gothic Book"/>
      <family val="2"/>
      <scheme val="minor"/>
    </font>
    <font>
      <b/>
      <sz val="10"/>
      <name val="Franklin Gothic Book"/>
      <family val="2"/>
      <scheme val="minor"/>
    </font>
    <font>
      <b/>
      <sz val="10"/>
      <color theme="0"/>
      <name val="Franklin Gothic Book"/>
      <family val="2"/>
      <scheme val="minor"/>
    </font>
    <font>
      <sz val="10"/>
      <color theme="7"/>
      <name val="Franklin Gothic Book"/>
      <family val="2"/>
      <scheme val="minor"/>
    </font>
    <font>
      <sz val="10"/>
      <color theme="0"/>
      <name val="Franklin Gothic Medium"/>
      <family val="2"/>
    </font>
    <font>
      <sz val="10"/>
      <color theme="1"/>
      <name val="Franklin Gothic Medium"/>
      <family val="2"/>
    </font>
    <font>
      <sz val="10"/>
      <color theme="1"/>
      <name val="Franklin Gothic Book"/>
      <family val="2"/>
    </font>
    <font>
      <sz val="11"/>
      <name val="Franklin Gothic Book"/>
      <family val="2"/>
      <scheme val="minor"/>
    </font>
    <font>
      <b/>
      <sz val="10"/>
      <color theme="1"/>
      <name val="Franklin Gothic Book"/>
      <family val="2"/>
      <scheme val="minor"/>
    </font>
    <font>
      <sz val="12"/>
      <color theme="0"/>
      <name val="Franklin Gothic Book"/>
      <family val="2"/>
      <scheme val="minor"/>
    </font>
    <font>
      <sz val="10"/>
      <color theme="0"/>
      <name val="Franklin Gothic Book"/>
      <family val="2"/>
    </font>
    <font>
      <sz val="11"/>
      <color theme="0"/>
      <name val="Franklin Gothic Book"/>
      <family val="2"/>
      <scheme val="minor"/>
    </font>
    <font>
      <b/>
      <i/>
      <sz val="10"/>
      <name val="Franklin Gothic Book"/>
      <family val="2"/>
      <scheme val="minor"/>
    </font>
    <font>
      <sz val="10"/>
      <color theme="0"/>
      <name val="Calibri"/>
      <family val="2"/>
    </font>
    <font>
      <b/>
      <sz val="10"/>
      <name val="Calibri"/>
      <family val="2"/>
    </font>
    <font>
      <sz val="9.5"/>
      <color theme="1"/>
      <name val="Franklin Gothic Book"/>
      <family val="2"/>
      <scheme val="minor"/>
    </font>
    <font>
      <b/>
      <sz val="14"/>
      <color theme="1"/>
      <name val="Franklin Gothic Medium"/>
      <family val="2"/>
    </font>
    <font>
      <b/>
      <sz val="12"/>
      <color theme="1"/>
      <name val="Franklin Gothic Medium"/>
      <family val="2"/>
    </font>
    <font>
      <b/>
      <sz val="10"/>
      <color theme="1"/>
      <name val="Franklin Gothic Medium"/>
      <family val="2"/>
    </font>
    <font>
      <b/>
      <sz val="9.5"/>
      <color theme="1"/>
      <name val="Franklin Gothic Book"/>
      <family val="2"/>
      <scheme val="minor"/>
    </font>
    <font>
      <i/>
      <sz val="10"/>
      <color theme="1"/>
      <name val="Franklin Gothic Book"/>
      <family val="2"/>
      <scheme val="minor"/>
    </font>
    <font>
      <sz val="10"/>
      <name val="Franklin Gothic Book"/>
      <family val="2"/>
      <scheme val="minor"/>
    </font>
    <font>
      <b/>
      <sz val="10"/>
      <name val="Franklin Gothic Medium"/>
      <family val="2"/>
    </font>
    <font>
      <sz val="10"/>
      <name val="Franklin Gothic Book"/>
      <family val="2"/>
    </font>
    <font>
      <i/>
      <sz val="9"/>
      <color theme="1"/>
      <name val="Franklin Gothic Book"/>
      <family val="2"/>
      <scheme val="minor"/>
    </font>
    <font>
      <sz val="9.5"/>
      <color theme="7"/>
      <name val="Franklin Gothic Book"/>
      <family val="2"/>
      <scheme val="minor"/>
    </font>
    <font>
      <b/>
      <sz val="12"/>
      <color theme="7"/>
      <name val="Franklin Gothic Medium"/>
      <family val="2"/>
    </font>
    <font>
      <sz val="10"/>
      <name val="Franklin Gothic Medium"/>
      <family val="2"/>
    </font>
    <font>
      <sz val="11"/>
      <color theme="1"/>
      <name val="Franklin Gothic Demi"/>
      <family val="2"/>
    </font>
    <font>
      <sz val="10"/>
      <color rgb="FFFF0000"/>
      <name val="Franklin Gothic Book"/>
      <family val="2"/>
      <scheme val="minor"/>
    </font>
  </fonts>
  <fills count="8">
    <fill>
      <patternFill patternType="none"/>
    </fill>
    <fill>
      <patternFill patternType="gray125"/>
    </fill>
    <fill>
      <patternFill patternType="solid">
        <fgColor theme="3"/>
        <bgColor indexed="64"/>
      </patternFill>
    </fill>
    <fill>
      <patternFill patternType="solid">
        <fgColor theme="7"/>
        <bgColor indexed="64"/>
      </patternFill>
    </fill>
    <fill>
      <patternFill patternType="solid">
        <fgColor theme="2"/>
        <bgColor indexed="64"/>
      </patternFill>
    </fill>
    <fill>
      <patternFill patternType="solid">
        <fgColor rgb="FFE7E8EA"/>
        <bgColor indexed="64"/>
      </patternFill>
    </fill>
    <fill>
      <patternFill patternType="solid">
        <fgColor theme="7"/>
      </patternFill>
    </fill>
    <fill>
      <patternFill patternType="solid">
        <fgColor rgb="FFCCCED2"/>
        <bgColor indexed="64"/>
      </patternFill>
    </fill>
  </fills>
  <borders count="24">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top/>
      <bottom style="thin">
        <color indexed="64"/>
      </bottom>
      <diagonal/>
    </border>
    <border>
      <left style="thick">
        <color theme="0"/>
      </left>
      <right style="thin">
        <color theme="0"/>
      </right>
      <top style="thin">
        <color theme="0"/>
      </top>
      <bottom style="thin">
        <color theme="0"/>
      </bottom>
      <diagonal/>
    </border>
    <border>
      <left style="thin">
        <color theme="0"/>
      </left>
      <right style="thick">
        <color theme="0"/>
      </right>
      <top style="thin">
        <color theme="0"/>
      </top>
      <bottom style="thin">
        <color theme="0"/>
      </bottom>
      <diagonal/>
    </border>
    <border>
      <left style="thick">
        <color theme="0"/>
      </left>
      <right/>
      <top style="thin">
        <color theme="0"/>
      </top>
      <bottom style="thin">
        <color theme="0"/>
      </bottom>
      <diagonal/>
    </border>
    <border>
      <left style="thin">
        <color theme="0"/>
      </left>
      <right/>
      <top/>
      <bottom/>
      <diagonal/>
    </border>
    <border>
      <left/>
      <right/>
      <top style="thin">
        <color theme="0"/>
      </top>
      <bottom style="thin">
        <color theme="0"/>
      </bottom>
      <diagonal/>
    </border>
    <border>
      <left/>
      <right style="thick">
        <color theme="0"/>
      </right>
      <top style="thin">
        <color theme="0"/>
      </top>
      <bottom style="thin">
        <color theme="0"/>
      </bottom>
      <diagonal/>
    </border>
    <border>
      <left style="thin">
        <color theme="0"/>
      </left>
      <right/>
      <top style="thin">
        <color theme="0"/>
      </top>
      <bottom style="thin">
        <color theme="0"/>
      </bottom>
      <diagonal/>
    </border>
    <border>
      <left style="medium">
        <color rgb="FFFFFFFF"/>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bottom style="double">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theme="0"/>
      </right>
      <top/>
      <bottom style="thin">
        <color indexed="64"/>
      </bottom>
      <diagonal/>
    </border>
    <border>
      <left/>
      <right style="thin">
        <color theme="0"/>
      </right>
      <top style="thin">
        <color auto="1"/>
      </top>
      <bottom style="thin">
        <color indexed="64"/>
      </bottom>
      <diagonal/>
    </border>
  </borders>
  <cellStyleXfs count="6">
    <xf numFmtId="0" fontId="0" fillId="0" borderId="0"/>
    <xf numFmtId="0" fontId="1"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7" fillId="6" borderId="0" applyNumberFormat="0" applyBorder="0" applyAlignment="0" applyProtection="0"/>
  </cellStyleXfs>
  <cellXfs count="132">
    <xf numFmtId="0" fontId="0" fillId="0" borderId="0" xfId="0"/>
    <xf numFmtId="0" fontId="6" fillId="0" borderId="2" xfId="0" applyFont="1" applyBorder="1" applyAlignment="1" applyProtection="1">
      <alignment vertical="center" wrapText="1"/>
      <protection locked="0"/>
    </xf>
    <xf numFmtId="49" fontId="6" fillId="0" borderId="2" xfId="0" applyNumberFormat="1" applyFont="1" applyBorder="1" applyAlignment="1" applyProtection="1">
      <alignment horizontal="center" vertical="center" wrapText="1"/>
      <protection locked="0"/>
    </xf>
    <xf numFmtId="0" fontId="6" fillId="0" borderId="0" xfId="0" applyFont="1" applyProtection="1"/>
    <xf numFmtId="0" fontId="5" fillId="0" borderId="0" xfId="0" applyFont="1" applyFill="1" applyAlignment="1" applyProtection="1">
      <alignment wrapText="1"/>
    </xf>
    <xf numFmtId="0" fontId="5" fillId="0" borderId="0" xfId="0" applyFont="1" applyProtection="1"/>
    <xf numFmtId="0" fontId="22" fillId="0" borderId="0" xfId="0" applyFont="1" applyProtection="1"/>
    <xf numFmtId="0" fontId="3" fillId="0" borderId="0" xfId="0" applyFont="1" applyProtection="1"/>
    <xf numFmtId="0" fontId="23" fillId="0" borderId="0" xfId="0" applyFont="1" applyProtection="1"/>
    <xf numFmtId="0" fontId="4" fillId="0" borderId="0" xfId="0" applyFont="1" applyProtection="1"/>
    <xf numFmtId="0" fontId="15" fillId="0" borderId="0" xfId="0" applyFont="1" applyProtection="1"/>
    <xf numFmtId="0" fontId="13" fillId="0" borderId="0" xfId="0" applyFont="1" applyAlignment="1" applyProtection="1">
      <alignment horizontal="right"/>
    </xf>
    <xf numFmtId="0" fontId="21" fillId="0" borderId="0" xfId="0" applyFont="1" applyFill="1" applyAlignment="1" applyProtection="1">
      <alignment vertical="top" wrapText="1"/>
    </xf>
    <xf numFmtId="0" fontId="25" fillId="0" borderId="0" xfId="0" applyFont="1" applyFill="1" applyAlignment="1" applyProtection="1">
      <alignment horizontal="left" vertical="top" wrapText="1"/>
    </xf>
    <xf numFmtId="0" fontId="9" fillId="0" borderId="0" xfId="0" applyFont="1" applyAlignment="1" applyProtection="1">
      <alignment wrapText="1"/>
    </xf>
    <xf numFmtId="0" fontId="5" fillId="0" borderId="0" xfId="0" applyFont="1" applyAlignment="1" applyProtection="1">
      <alignment wrapText="1"/>
    </xf>
    <xf numFmtId="0" fontId="7" fillId="0" borderId="0" xfId="0" applyFont="1" applyAlignment="1" applyProtection="1"/>
    <xf numFmtId="0" fontId="8" fillId="0" borderId="0" xfId="0" applyFont="1" applyAlignment="1" applyProtection="1"/>
    <xf numFmtId="0" fontId="9" fillId="0" borderId="0" xfId="0" applyFont="1" applyAlignment="1" applyProtection="1">
      <alignment vertical="top"/>
    </xf>
    <xf numFmtId="0" fontId="9" fillId="0" borderId="0" xfId="0" applyFont="1" applyAlignment="1" applyProtection="1">
      <alignment vertical="top" wrapText="1"/>
    </xf>
    <xf numFmtId="0" fontId="5" fillId="0" borderId="0" xfId="0" applyFont="1" applyFill="1" applyProtection="1"/>
    <xf numFmtId="0" fontId="6" fillId="0" borderId="0" xfId="0" applyFont="1" applyBorder="1" applyAlignment="1" applyProtection="1">
      <alignment vertical="center"/>
    </xf>
    <xf numFmtId="0" fontId="12" fillId="0" borderId="0" xfId="0" applyFont="1" applyProtection="1"/>
    <xf numFmtId="0" fontId="16" fillId="0" borderId="0" xfId="0" applyFont="1" applyProtection="1"/>
    <xf numFmtId="0" fontId="6" fillId="0" borderId="4" xfId="0" applyFont="1" applyBorder="1" applyAlignment="1" applyProtection="1">
      <alignment vertical="center"/>
    </xf>
    <xf numFmtId="0" fontId="8" fillId="3" borderId="14" xfId="0" applyFont="1" applyFill="1" applyBorder="1" applyAlignment="1" applyProtection="1">
      <alignment horizontal="center" vertical="center"/>
    </xf>
    <xf numFmtId="0" fontId="6" fillId="0" borderId="0" xfId="0" applyFont="1" applyAlignment="1" applyProtection="1">
      <alignment vertical="center"/>
    </xf>
    <xf numFmtId="0" fontId="10" fillId="2" borderId="5"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0" fillId="0" borderId="15" xfId="0" applyFont="1" applyBorder="1" applyAlignment="1" applyProtection="1">
      <alignment wrapText="1"/>
    </xf>
    <xf numFmtId="0" fontId="11" fillId="0" borderId="0" xfId="0" applyFont="1" applyAlignment="1" applyProtection="1">
      <alignment wrapText="1"/>
    </xf>
    <xf numFmtId="0" fontId="18" fillId="5" borderId="6" xfId="0" applyFont="1" applyFill="1" applyBorder="1" applyAlignment="1" applyProtection="1">
      <alignment vertical="center"/>
    </xf>
    <xf numFmtId="0" fontId="12" fillId="5" borderId="1" xfId="0" applyFont="1" applyFill="1" applyBorder="1" applyProtection="1"/>
    <xf numFmtId="0" fontId="6" fillId="5" borderId="1" xfId="0" applyFont="1" applyFill="1" applyBorder="1" applyAlignment="1" applyProtection="1">
      <alignment vertical="center" wrapText="1"/>
    </xf>
    <xf numFmtId="49" fontId="6" fillId="5" borderId="1" xfId="0" applyNumberFormat="1" applyFont="1" applyFill="1" applyBorder="1" applyAlignment="1" applyProtection="1">
      <alignment horizontal="center" vertical="center" wrapText="1"/>
    </xf>
    <xf numFmtId="164" fontId="6" fillId="5" borderId="1" xfId="4" applyNumberFormat="1" applyFont="1" applyFill="1" applyBorder="1" applyAlignment="1" applyProtection="1">
      <alignment vertical="center" wrapText="1"/>
    </xf>
    <xf numFmtId="0" fontId="7" fillId="4" borderId="2" xfId="0" applyFont="1" applyFill="1" applyBorder="1" applyAlignment="1" applyProtection="1">
      <alignment horizontal="center" vertical="center"/>
    </xf>
    <xf numFmtId="0" fontId="14" fillId="0" borderId="0" xfId="0" applyFont="1" applyProtection="1"/>
    <xf numFmtId="0" fontId="20" fillId="0" borderId="0" xfId="0" applyFont="1" applyBorder="1" applyAlignment="1" applyProtection="1">
      <alignment horizontal="center" vertical="top" wrapText="1"/>
    </xf>
    <xf numFmtId="0" fontId="20"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20" fillId="0" borderId="0" xfId="0" applyFont="1" applyBorder="1" applyAlignment="1" applyProtection="1">
      <alignment vertical="top" wrapText="1"/>
    </xf>
    <xf numFmtId="0" fontId="6" fillId="0" borderId="0" xfId="0" applyFont="1" applyBorder="1" applyAlignment="1" applyProtection="1">
      <alignment vertical="center" wrapText="1"/>
    </xf>
    <xf numFmtId="0" fontId="14" fillId="0" borderId="0" xfId="0" applyFont="1" applyAlignment="1" applyProtection="1">
      <alignment horizontal="left"/>
    </xf>
    <xf numFmtId="0" fontId="6" fillId="0" borderId="0" xfId="0" applyFont="1" applyAlignment="1" applyProtection="1">
      <alignment horizontal="center"/>
    </xf>
    <xf numFmtId="0" fontId="6" fillId="0" borderId="0" xfId="0" applyFont="1" applyAlignment="1" applyProtection="1">
      <alignment horizontal="left"/>
    </xf>
    <xf numFmtId="0" fontId="16" fillId="0" borderId="10" xfId="0" applyFont="1" applyFill="1" applyBorder="1" applyProtection="1"/>
    <xf numFmtId="0" fontId="16" fillId="0" borderId="0" xfId="0" applyFont="1" applyFill="1" applyBorder="1" applyProtection="1"/>
    <xf numFmtId="0" fontId="0" fillId="0" borderId="0" xfId="0" applyFont="1" applyProtection="1"/>
    <xf numFmtId="0" fontId="17" fillId="0" borderId="0" xfId="0" applyFont="1" applyProtection="1"/>
    <xf numFmtId="0" fontId="26" fillId="0" borderId="0" xfId="0" applyFont="1" applyBorder="1"/>
    <xf numFmtId="0" fontId="28" fillId="0" borderId="0" xfId="0" applyFont="1" applyAlignment="1">
      <alignment horizontal="right"/>
    </xf>
    <xf numFmtId="0" fontId="29" fillId="0" borderId="10" xfId="0" applyFont="1" applyFill="1" applyBorder="1"/>
    <xf numFmtId="0" fontId="29" fillId="0" borderId="0" xfId="0" applyFont="1" applyFill="1" applyBorder="1"/>
    <xf numFmtId="0" fontId="27" fillId="0" borderId="0" xfId="0" applyFont="1"/>
    <xf numFmtId="0" fontId="24" fillId="0" borderId="0" xfId="0" applyFont="1" applyAlignment="1" applyProtection="1">
      <alignment horizontal="right"/>
    </xf>
    <xf numFmtId="0" fontId="28" fillId="0" borderId="0" xfId="0" applyFont="1" applyAlignment="1" applyProtection="1">
      <alignment horizontal="right"/>
    </xf>
    <xf numFmtId="0" fontId="27" fillId="0" borderId="0" xfId="0" applyFont="1" applyFill="1" applyAlignment="1"/>
    <xf numFmtId="0" fontId="27" fillId="0" borderId="0" xfId="0" applyFont="1" applyAlignment="1"/>
    <xf numFmtId="0" fontId="7" fillId="0" borderId="0" xfId="0" applyFont="1" applyAlignment="1"/>
    <xf numFmtId="0" fontId="31" fillId="0" borderId="0" xfId="0" applyFont="1" applyFill="1" applyAlignment="1" applyProtection="1">
      <alignment horizontal="left" vertical="top" wrapText="1"/>
    </xf>
    <xf numFmtId="164" fontId="6" fillId="0" borderId="2" xfId="4" applyNumberFormat="1" applyFont="1" applyBorder="1" applyAlignment="1" applyProtection="1">
      <alignment vertical="center" wrapText="1"/>
      <protection locked="0"/>
    </xf>
    <xf numFmtId="0" fontId="20" fillId="0" borderId="0" xfId="0" applyFont="1" applyBorder="1" applyAlignment="1" applyProtection="1">
      <alignment horizontal="left" vertical="top" wrapText="1"/>
    </xf>
    <xf numFmtId="0" fontId="30" fillId="0" borderId="0" xfId="0" applyFont="1" applyBorder="1" applyAlignment="1">
      <alignment vertical="center" wrapText="1"/>
    </xf>
    <xf numFmtId="0" fontId="32" fillId="0" borderId="0" xfId="0" applyFont="1" applyProtection="1"/>
    <xf numFmtId="0" fontId="18" fillId="5" borderId="10" xfId="0" applyFont="1" applyFill="1" applyBorder="1" applyAlignment="1" applyProtection="1">
      <alignment vertical="center"/>
    </xf>
    <xf numFmtId="0" fontId="12" fillId="5" borderId="0" xfId="0" applyFont="1" applyFill="1" applyBorder="1" applyProtection="1"/>
    <xf numFmtId="0" fontId="6" fillId="5" borderId="0" xfId="0" applyFont="1" applyFill="1" applyBorder="1" applyAlignment="1" applyProtection="1">
      <alignment vertical="center" wrapText="1"/>
    </xf>
    <xf numFmtId="49" fontId="6" fillId="5" borderId="0" xfId="0" applyNumberFormat="1" applyFont="1" applyFill="1" applyBorder="1" applyAlignment="1" applyProtection="1">
      <alignment horizontal="center" vertical="center" wrapText="1"/>
    </xf>
    <xf numFmtId="164" fontId="6" fillId="5" borderId="0" xfId="4" applyNumberFormat="1" applyFont="1" applyFill="1" applyBorder="1" applyAlignment="1" applyProtection="1">
      <alignment vertical="center" wrapText="1"/>
    </xf>
    <xf numFmtId="0" fontId="7" fillId="4" borderId="20" xfId="0" applyFont="1" applyFill="1" applyBorder="1" applyAlignment="1" applyProtection="1">
      <alignment horizontal="center" vertical="center"/>
    </xf>
    <xf numFmtId="0" fontId="6" fillId="0" borderId="20" xfId="0" applyFont="1" applyBorder="1" applyAlignment="1" applyProtection="1">
      <alignment vertical="center" wrapText="1"/>
      <protection locked="0"/>
    </xf>
    <xf numFmtId="49" fontId="6" fillId="0" borderId="20" xfId="0" applyNumberFormat="1" applyFont="1" applyBorder="1" applyAlignment="1" applyProtection="1">
      <alignment horizontal="center" vertical="center" wrapText="1"/>
      <protection locked="0"/>
    </xf>
    <xf numFmtId="0" fontId="6" fillId="4" borderId="2" xfId="0" applyFont="1" applyFill="1" applyBorder="1" applyAlignment="1" applyProtection="1">
      <alignment vertical="center" wrapText="1"/>
    </xf>
    <xf numFmtId="164" fontId="6" fillId="4" borderId="2" xfId="0" applyNumberFormat="1" applyFont="1" applyFill="1" applyBorder="1" applyAlignment="1" applyProtection="1"/>
    <xf numFmtId="164" fontId="6" fillId="0" borderId="20" xfId="4" applyNumberFormat="1" applyFont="1" applyBorder="1" applyAlignment="1" applyProtection="1">
      <alignment vertical="center" wrapText="1"/>
    </xf>
    <xf numFmtId="164" fontId="5" fillId="0" borderId="0" xfId="4" applyNumberFormat="1" applyFont="1" applyAlignment="1" applyProtection="1"/>
    <xf numFmtId="164" fontId="6" fillId="0" borderId="2" xfId="4" applyNumberFormat="1" applyFont="1" applyBorder="1" applyAlignment="1" applyProtection="1">
      <alignment vertical="center" wrapText="1"/>
    </xf>
    <xf numFmtId="0" fontId="7" fillId="0" borderId="0" xfId="0" applyFont="1" applyFill="1" applyBorder="1" applyAlignment="1" applyProtection="1">
      <alignment horizontal="center" vertical="center"/>
    </xf>
    <xf numFmtId="164" fontId="5" fillId="0" borderId="2" xfId="4" applyNumberFormat="1" applyFont="1" applyBorder="1" applyAlignment="1" applyProtection="1"/>
    <xf numFmtId="0" fontId="20" fillId="0" borderId="0" xfId="0" applyFont="1" applyBorder="1" applyAlignment="1" applyProtection="1">
      <alignment horizontal="left" vertical="top" wrapText="1"/>
    </xf>
    <xf numFmtId="0" fontId="6" fillId="0" borderId="0" xfId="0" applyFont="1" applyFill="1" applyBorder="1" applyAlignment="1" applyProtection="1">
      <alignment vertical="center" wrapText="1"/>
    </xf>
    <xf numFmtId="165" fontId="6" fillId="0" borderId="0" xfId="0" applyNumberFormat="1" applyFont="1" applyProtection="1"/>
    <xf numFmtId="165" fontId="6" fillId="0" borderId="0" xfId="0" applyNumberFormat="1" applyFont="1" applyAlignment="1" applyProtection="1">
      <alignment vertical="center"/>
    </xf>
    <xf numFmtId="165" fontId="6" fillId="0" borderId="0" xfId="0" applyNumberFormat="1" applyFont="1" applyAlignment="1" applyProtection="1">
      <alignment wrapText="1"/>
    </xf>
    <xf numFmtId="0" fontId="14" fillId="0" borderId="0" xfId="0" applyFont="1" applyAlignment="1" applyProtection="1">
      <alignment horizontal="right"/>
    </xf>
    <xf numFmtId="0" fontId="11" fillId="0" borderId="0" xfId="0" applyFont="1" applyProtection="1"/>
    <xf numFmtId="0" fontId="33" fillId="0" borderId="0" xfId="0" applyFont="1" applyBorder="1" applyAlignment="1" applyProtection="1">
      <alignment horizontal="center" vertical="top" wrapText="1"/>
    </xf>
    <xf numFmtId="0" fontId="11" fillId="0" borderId="0" xfId="0" applyFont="1" applyAlignment="1" applyProtection="1">
      <alignment horizontal="right"/>
    </xf>
    <xf numFmtId="0" fontId="34" fillId="0" borderId="0" xfId="0" applyFont="1" applyAlignment="1" applyProtection="1">
      <alignment horizontal="left"/>
    </xf>
    <xf numFmtId="0" fontId="33" fillId="0" borderId="0" xfId="0" applyFont="1" applyBorder="1" applyAlignment="1" applyProtection="1">
      <alignment horizontal="left" vertical="center" wrapText="1"/>
    </xf>
    <xf numFmtId="5" fontId="6" fillId="0" borderId="2" xfId="4" applyNumberFormat="1" applyFont="1" applyBorder="1" applyAlignment="1" applyProtection="1">
      <alignment vertical="center" wrapText="1"/>
      <protection locked="0"/>
    </xf>
    <xf numFmtId="5" fontId="6" fillId="0" borderId="2" xfId="4" applyNumberFormat="1" applyFont="1" applyBorder="1" applyAlignment="1" applyProtection="1">
      <alignment vertical="center" wrapText="1"/>
    </xf>
    <xf numFmtId="5" fontId="5" fillId="0" borderId="0" xfId="4" applyNumberFormat="1" applyFont="1" applyAlignment="1" applyProtection="1"/>
    <xf numFmtId="5" fontId="6" fillId="4" borderId="2" xfId="0" applyNumberFormat="1" applyFont="1" applyFill="1" applyBorder="1" applyAlignment="1" applyProtection="1"/>
    <xf numFmtId="166" fontId="6" fillId="4" borderId="2" xfId="0" applyNumberFormat="1" applyFont="1" applyFill="1" applyBorder="1" applyAlignment="1" applyProtection="1">
      <alignment horizontal="right" vertical="center"/>
    </xf>
    <xf numFmtId="166" fontId="35" fillId="4" borderId="2" xfId="0" applyNumberFormat="1" applyFont="1" applyFill="1" applyBorder="1" applyAlignment="1" applyProtection="1">
      <alignment horizontal="right" vertical="center"/>
    </xf>
    <xf numFmtId="0" fontId="11" fillId="0" borderId="1" xfId="0" applyFont="1" applyBorder="1" applyAlignment="1" applyProtection="1">
      <alignment horizontal="center"/>
      <protection locked="0"/>
    </xf>
    <xf numFmtId="14" fontId="11" fillId="0" borderId="1" xfId="0" applyNumberFormat="1" applyFont="1" applyBorder="1" applyAlignment="1" applyProtection="1">
      <alignment horizontal="center"/>
      <protection locked="0"/>
    </xf>
    <xf numFmtId="0" fontId="33" fillId="0" borderId="1" xfId="0" applyFont="1" applyBorder="1" applyAlignment="1" applyProtection="1">
      <alignment horizontal="center" vertical="top" wrapText="1"/>
    </xf>
    <xf numFmtId="49" fontId="14" fillId="0" borderId="0" xfId="0" applyNumberFormat="1" applyFont="1" applyFill="1" applyBorder="1" applyAlignment="1" applyProtection="1">
      <alignment horizontal="right" vertical="center" wrapText="1"/>
    </xf>
    <xf numFmtId="0" fontId="33" fillId="0" borderId="0" xfId="0" applyFont="1" applyBorder="1" applyAlignment="1" applyProtection="1">
      <alignment horizontal="left" vertical="top" wrapText="1"/>
    </xf>
    <xf numFmtId="0" fontId="11" fillId="0" borderId="1" xfId="0" applyFont="1" applyBorder="1" applyProtection="1"/>
    <xf numFmtId="0" fontId="33" fillId="0" borderId="0" xfId="0" applyFont="1" applyBorder="1" applyAlignment="1" applyProtection="1">
      <alignment horizontal="left" vertical="center" wrapText="1"/>
    </xf>
    <xf numFmtId="14" fontId="33" fillId="0" borderId="1" xfId="0" applyNumberFormat="1" applyFont="1" applyBorder="1" applyAlignment="1" applyProtection="1">
      <alignment horizontal="center" vertical="center" wrapText="1"/>
      <protection locked="0"/>
    </xf>
    <xf numFmtId="0" fontId="8" fillId="3" borderId="13"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0" fontId="8" fillId="6" borderId="9" xfId="5" applyFont="1" applyBorder="1" applyAlignment="1" applyProtection="1">
      <alignment horizontal="center" vertical="center"/>
    </xf>
    <xf numFmtId="0" fontId="17" fillId="6" borderId="11" xfId="5" applyBorder="1" applyAlignment="1" applyProtection="1">
      <alignment horizontal="center" vertical="center"/>
    </xf>
    <xf numFmtId="0" fontId="8" fillId="6" borderId="0" xfId="5" applyFont="1" applyAlignment="1" applyProtection="1">
      <alignment horizontal="center"/>
    </xf>
    <xf numFmtId="0" fontId="17" fillId="6" borderId="0" xfId="5" applyAlignment="1" applyProtection="1">
      <alignment horizontal="center"/>
    </xf>
    <xf numFmtId="0" fontId="27" fillId="7" borderId="17" xfId="0" applyFont="1" applyFill="1" applyBorder="1" applyAlignment="1" applyProtection="1">
      <alignment horizontal="center"/>
      <protection locked="0"/>
    </xf>
    <xf numFmtId="0" fontId="6" fillId="0" borderId="1" xfId="0" applyFont="1" applyFill="1" applyBorder="1" applyAlignment="1" applyProtection="1">
      <alignment horizontal="center"/>
    </xf>
    <xf numFmtId="0" fontId="27" fillId="0" borderId="1" xfId="0" applyFont="1" applyBorder="1" applyAlignment="1" applyProtection="1">
      <alignment horizontal="center"/>
    </xf>
    <xf numFmtId="0" fontId="25" fillId="0" borderId="0" xfId="0" applyFont="1" applyFill="1" applyAlignment="1" applyProtection="1">
      <alignment horizontal="left" vertical="top" wrapText="1"/>
    </xf>
    <xf numFmtId="0" fontId="33" fillId="0" borderId="0" xfId="0" applyFont="1" applyBorder="1" applyAlignment="1" applyProtection="1">
      <alignment horizontal="right" wrapText="1"/>
    </xf>
    <xf numFmtId="0" fontId="11" fillId="0" borderId="0" xfId="0" applyFont="1" applyAlignment="1" applyProtection="1">
      <alignment horizontal="right"/>
    </xf>
    <xf numFmtId="0" fontId="11" fillId="0" borderId="18" xfId="0" applyFont="1" applyBorder="1" applyProtection="1">
      <protection locked="0"/>
    </xf>
    <xf numFmtId="49" fontId="14" fillId="4" borderId="21" xfId="0" applyNumberFormat="1" applyFont="1" applyFill="1" applyBorder="1" applyAlignment="1" applyProtection="1">
      <alignment horizontal="center" vertical="center" wrapText="1"/>
    </xf>
    <xf numFmtId="49" fontId="14" fillId="4" borderId="19" xfId="0" applyNumberFormat="1" applyFont="1" applyFill="1" applyBorder="1" applyAlignment="1" applyProtection="1">
      <alignment horizontal="center" vertical="center" wrapText="1"/>
    </xf>
    <xf numFmtId="0" fontId="6" fillId="0" borderId="1" xfId="0" applyFont="1" applyBorder="1" applyAlignment="1" applyProtection="1">
      <alignment horizontal="center"/>
    </xf>
    <xf numFmtId="0" fontId="6" fillId="0" borderId="22" xfId="0" applyFont="1" applyBorder="1" applyAlignment="1" applyProtection="1">
      <alignment horizontal="center"/>
    </xf>
    <xf numFmtId="0" fontId="6" fillId="0" borderId="18" xfId="0" applyFont="1" applyBorder="1" applyAlignment="1" applyProtection="1">
      <alignment horizontal="center"/>
    </xf>
    <xf numFmtId="0" fontId="6" fillId="0" borderId="23" xfId="0" applyFont="1" applyBorder="1" applyAlignment="1" applyProtection="1">
      <alignment horizontal="center"/>
    </xf>
    <xf numFmtId="14" fontId="6" fillId="0" borderId="18" xfId="0" applyNumberFormat="1" applyFont="1" applyBorder="1" applyAlignment="1" applyProtection="1">
      <alignment horizontal="center"/>
    </xf>
  </cellXfs>
  <cellStyles count="6">
    <cellStyle name="Accent4" xfId="5" builtinId="41"/>
    <cellStyle name="Currency" xfId="4" builtinId="4"/>
    <cellStyle name="Currency 2" xfId="2"/>
    <cellStyle name="Normal" xfId="0" builtinId="0"/>
    <cellStyle name="Normal 2" xfId="1"/>
    <cellStyle name="Percent 2" xfId="3"/>
  </cellStyles>
  <dxfs count="1">
    <dxf>
      <font>
        <color auto="1"/>
      </font>
    </dxf>
  </dxfs>
  <tableStyles count="0" defaultTableStyle="TableStyleMedium2" defaultPivotStyle="PivotStyleLight16"/>
  <colors>
    <mruColors>
      <color rgb="FF142C52"/>
      <color rgb="FFFFFFFF"/>
      <color rgb="FFFF9900"/>
      <color rgb="FFCCCED2"/>
      <color rgb="FFE7E8E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TxDOT">
      <a:dk1>
        <a:srgbClr val="000000"/>
      </a:dk1>
      <a:lt1>
        <a:srgbClr val="FFFFFF"/>
      </a:lt1>
      <a:dk2>
        <a:srgbClr val="141E36"/>
      </a:dk2>
      <a:lt2>
        <a:srgbClr val="CCCCCC"/>
      </a:lt2>
      <a:accent1>
        <a:srgbClr val="698D9F"/>
      </a:accent1>
      <a:accent2>
        <a:srgbClr val="B3CFD6"/>
      </a:accent2>
      <a:accent3>
        <a:srgbClr val="783116"/>
      </a:accent3>
      <a:accent4>
        <a:srgbClr val="AF601D"/>
      </a:accent4>
      <a:accent5>
        <a:srgbClr val="EAC174"/>
      </a:accent5>
      <a:accent6>
        <a:srgbClr val="2A3539"/>
      </a:accent6>
      <a:hlink>
        <a:srgbClr val="18427D"/>
      </a:hlink>
      <a:folHlink>
        <a:srgbClr val="3F256C"/>
      </a:folHlink>
    </a:clrScheme>
    <a:fontScheme name="TxDO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316"/>
  <sheetViews>
    <sheetView tabSelected="1" zoomScaleNormal="100" zoomScalePageLayoutView="80" workbookViewId="0">
      <selection activeCell="J17" sqref="J17"/>
    </sheetView>
  </sheetViews>
  <sheetFormatPr defaultColWidth="8.33203125" defaultRowHeight="15.75" x14ac:dyDescent="0.3"/>
  <cols>
    <col min="1" max="1" width="6" style="53" customWidth="1"/>
    <col min="2" max="2" width="12" style="53" customWidth="1"/>
    <col min="3" max="3" width="19.44140625" style="53" customWidth="1"/>
    <col min="4" max="4" width="23.21875" style="53" customWidth="1"/>
    <col min="5" max="6" width="11.109375" style="53" customWidth="1"/>
    <col min="7" max="7" width="12.109375" style="53" customWidth="1"/>
    <col min="8" max="11" width="11.109375" style="53" customWidth="1"/>
    <col min="12" max="13" width="1" style="54" hidden="1" customWidth="1"/>
    <col min="14" max="14" width="11.21875" style="54" hidden="1" customWidth="1"/>
    <col min="15" max="16" width="11.109375" style="53" customWidth="1"/>
    <col min="17" max="17" width="6.6640625" style="53" bestFit="1" customWidth="1"/>
    <col min="18" max="18" width="9.88671875" style="53" bestFit="1" customWidth="1"/>
    <col min="19" max="19" width="10.77734375" style="53" hidden="1" customWidth="1"/>
    <col min="20" max="20" width="9.88671875" style="53" hidden="1" customWidth="1"/>
    <col min="21" max="21" width="7.88671875" style="53" hidden="1" customWidth="1"/>
    <col min="22" max="22" width="10.6640625" style="53" hidden="1" customWidth="1"/>
    <col min="23" max="23" width="11.33203125" style="53" hidden="1" customWidth="1"/>
    <col min="24" max="24" width="12.77734375" style="53" hidden="1" customWidth="1"/>
    <col min="25" max="25" width="7.44140625" style="53" bestFit="1" customWidth="1"/>
    <col min="26" max="26" width="7.33203125" style="53" bestFit="1" customWidth="1"/>
    <col min="27" max="27" width="10.44140625" style="53" bestFit="1" customWidth="1"/>
    <col min="28" max="28" width="53.88671875" style="53" bestFit="1" customWidth="1"/>
    <col min="29" max="29" width="54.109375" style="53" bestFit="1" customWidth="1"/>
    <col min="30" max="30" width="7.77734375" style="53" bestFit="1" customWidth="1"/>
    <col min="31" max="16384" width="8.33203125" style="53"/>
  </cols>
  <sheetData>
    <row r="1" spans="1:24" s="3" customFormat="1" ht="13.5" x14ac:dyDescent="0.25">
      <c r="J1" s="4"/>
      <c r="L1" s="5"/>
      <c r="M1" s="5"/>
      <c r="N1" s="5"/>
    </row>
    <row r="2" spans="1:24" s="3" customFormat="1" ht="19.5" x14ac:dyDescent="0.35">
      <c r="A2" s="6" t="s">
        <v>18</v>
      </c>
      <c r="J2" s="4"/>
      <c r="L2" s="5"/>
      <c r="M2" s="5"/>
      <c r="N2" s="5"/>
    </row>
    <row r="3" spans="1:24" s="3" customFormat="1" ht="14.25" thickBot="1" x14ac:dyDescent="0.3">
      <c r="I3" s="60" t="s">
        <v>23</v>
      </c>
      <c r="J3" s="118" t="s">
        <v>291</v>
      </c>
      <c r="K3" s="118"/>
      <c r="L3" s="5"/>
      <c r="M3" s="5"/>
      <c r="N3" s="5"/>
      <c r="S3" s="57" t="s">
        <v>25</v>
      </c>
      <c r="T3" s="58" t="s">
        <v>26</v>
      </c>
      <c r="U3" s="59" t="s">
        <v>27</v>
      </c>
      <c r="V3" s="87">
        <v>376881.98576324404</v>
      </c>
      <c r="W3" s="62" t="s">
        <v>307</v>
      </c>
      <c r="X3" s="63" t="s">
        <v>27</v>
      </c>
    </row>
    <row r="4" spans="1:24" s="9" customFormat="1" ht="17.25" thickTop="1" x14ac:dyDescent="0.3">
      <c r="A4" s="7"/>
      <c r="B4" s="8" t="s">
        <v>19</v>
      </c>
      <c r="J4" s="55" t="s">
        <v>306</v>
      </c>
      <c r="L4" s="10"/>
      <c r="M4" s="10"/>
      <c r="N4" s="5"/>
      <c r="O4" s="11"/>
      <c r="S4" s="57" t="s">
        <v>28</v>
      </c>
      <c r="T4" s="58" t="s">
        <v>29</v>
      </c>
      <c r="U4" s="59" t="s">
        <v>30</v>
      </c>
      <c r="V4" s="87">
        <v>9419501.7431845032</v>
      </c>
      <c r="W4" s="62" t="s">
        <v>308</v>
      </c>
      <c r="X4" s="63" t="s">
        <v>30</v>
      </c>
    </row>
    <row r="5" spans="1:24" s="9" customFormat="1" ht="16.5" customHeight="1" x14ac:dyDescent="0.3">
      <c r="A5" s="7"/>
      <c r="C5" s="13"/>
      <c r="D5" s="13"/>
      <c r="E5" s="13"/>
      <c r="F5" s="13"/>
      <c r="J5" s="55"/>
      <c r="L5" s="10"/>
      <c r="M5" s="10"/>
      <c r="N5" s="5"/>
      <c r="O5" s="11"/>
      <c r="S5" s="57" t="s">
        <v>31</v>
      </c>
      <c r="T5" s="58" t="s">
        <v>32</v>
      </c>
      <c r="U5" s="59" t="s">
        <v>27</v>
      </c>
      <c r="V5" s="87">
        <v>0</v>
      </c>
      <c r="W5" s="62" t="s">
        <v>309</v>
      </c>
      <c r="X5" s="64"/>
    </row>
    <row r="6" spans="1:24" s="9" customFormat="1" ht="16.5" customHeight="1" x14ac:dyDescent="0.3">
      <c r="A6" s="7"/>
      <c r="B6" s="121" t="s">
        <v>21</v>
      </c>
      <c r="C6" s="121"/>
      <c r="D6" s="121"/>
      <c r="E6" s="121"/>
      <c r="F6" s="121"/>
      <c r="G6" s="65"/>
      <c r="I6" s="56" t="s">
        <v>24</v>
      </c>
      <c r="J6" s="119" t="str">
        <f>IF(J3="","",VLOOKUP($J$3,$S:$U,2,FALSE))</f>
        <v>Laredo</v>
      </c>
      <c r="K6" s="119"/>
      <c r="L6" s="10"/>
      <c r="M6" s="10"/>
      <c r="N6" s="5"/>
      <c r="O6" s="11"/>
      <c r="S6" s="57" t="s">
        <v>33</v>
      </c>
      <c r="T6" s="58" t="s">
        <v>34</v>
      </c>
      <c r="U6" s="59" t="s">
        <v>30</v>
      </c>
      <c r="V6" s="87">
        <v>0</v>
      </c>
    </row>
    <row r="7" spans="1:24" s="3" customFormat="1" ht="13.5" customHeight="1" x14ac:dyDescent="0.25">
      <c r="A7" s="12"/>
      <c r="B7" s="121"/>
      <c r="C7" s="121"/>
      <c r="D7" s="121"/>
      <c r="E7" s="121"/>
      <c r="F7" s="121"/>
      <c r="G7" s="65"/>
      <c r="H7" s="12"/>
      <c r="J7" s="4"/>
      <c r="K7" s="14"/>
      <c r="L7" s="5"/>
      <c r="M7" s="5"/>
      <c r="N7" s="15"/>
      <c r="S7" s="57" t="s">
        <v>35</v>
      </c>
      <c r="T7" s="58" t="s">
        <v>36</v>
      </c>
      <c r="U7" s="59" t="s">
        <v>30</v>
      </c>
      <c r="V7" s="87">
        <v>971438.33407582913</v>
      </c>
    </row>
    <row r="8" spans="1:24" s="3" customFormat="1" ht="13.5" customHeight="1" x14ac:dyDescent="0.25">
      <c r="A8" s="12"/>
      <c r="B8" s="121"/>
      <c r="C8" s="121"/>
      <c r="D8" s="121"/>
      <c r="E8" s="121"/>
      <c r="F8" s="121"/>
      <c r="G8" s="65"/>
      <c r="H8" s="12"/>
      <c r="J8" s="16"/>
      <c r="K8" s="16"/>
      <c r="L8" s="5"/>
      <c r="M8" s="5"/>
      <c r="N8" s="17"/>
      <c r="S8" s="57" t="s">
        <v>37</v>
      </c>
      <c r="T8" s="58" t="s">
        <v>38</v>
      </c>
      <c r="U8" s="59" t="s">
        <v>30</v>
      </c>
      <c r="V8" s="87">
        <v>173160.72080463724</v>
      </c>
    </row>
    <row r="9" spans="1:24" s="3" customFormat="1" ht="13.5" x14ac:dyDescent="0.25">
      <c r="A9" s="18"/>
      <c r="B9" s="13"/>
      <c r="C9" s="13"/>
      <c r="D9" s="13"/>
      <c r="E9" s="13"/>
      <c r="F9" s="13"/>
      <c r="G9" s="13"/>
      <c r="H9" s="19"/>
      <c r="I9" s="61" t="s">
        <v>328</v>
      </c>
      <c r="J9" s="120" t="str">
        <f>IF($J$3="","",VLOOKUP($J$3,$S:$U,3,FALSE))</f>
        <v>Yes</v>
      </c>
      <c r="K9" s="120"/>
      <c r="L9" s="20"/>
      <c r="M9" s="5"/>
      <c r="N9" s="17"/>
      <c r="S9" s="57" t="s">
        <v>39</v>
      </c>
      <c r="T9" s="58" t="s">
        <v>40</v>
      </c>
      <c r="U9" s="59" t="s">
        <v>27</v>
      </c>
      <c r="V9" s="87">
        <v>0</v>
      </c>
    </row>
    <row r="10" spans="1:24" s="3" customFormat="1" ht="13.5" x14ac:dyDescent="0.25">
      <c r="A10" s="21"/>
      <c r="E10" s="68"/>
      <c r="F10" s="68"/>
      <c r="G10" s="68"/>
      <c r="H10" s="68"/>
      <c r="I10" s="68"/>
      <c r="J10" s="68"/>
      <c r="K10" s="68"/>
      <c r="L10" s="68"/>
      <c r="M10" s="68"/>
      <c r="N10" s="68"/>
      <c r="O10" s="68"/>
      <c r="S10" s="57" t="s">
        <v>41</v>
      </c>
      <c r="T10" s="58" t="s">
        <v>42</v>
      </c>
      <c r="U10" s="59" t="s">
        <v>30</v>
      </c>
      <c r="V10" s="87">
        <v>459206.6222385529</v>
      </c>
    </row>
    <row r="11" spans="1:24" s="22" customFormat="1" ht="14.25" thickBot="1" x14ac:dyDescent="0.3">
      <c r="A11" s="3"/>
      <c r="L11" s="23"/>
      <c r="M11" s="23"/>
      <c r="N11" s="23"/>
      <c r="S11" s="57" t="s">
        <v>43</v>
      </c>
      <c r="T11" s="58" t="s">
        <v>44</v>
      </c>
      <c r="U11" s="59" t="s">
        <v>30</v>
      </c>
      <c r="V11" s="87">
        <v>158362.35180694907</v>
      </c>
    </row>
    <row r="12" spans="1:24" s="26" customFormat="1" ht="18" customHeight="1" thickBot="1" x14ac:dyDescent="0.35">
      <c r="A12" s="24"/>
      <c r="B12" s="110" t="s">
        <v>12</v>
      </c>
      <c r="C12" s="111"/>
      <c r="D12" s="112"/>
      <c r="E12" s="113" t="s">
        <v>15</v>
      </c>
      <c r="F12" s="112"/>
      <c r="G12" s="114" t="s">
        <v>0</v>
      </c>
      <c r="H12" s="115"/>
      <c r="I12" s="115"/>
      <c r="J12" s="25" t="s">
        <v>4</v>
      </c>
      <c r="K12" s="116" t="s">
        <v>3</v>
      </c>
      <c r="L12" s="117"/>
      <c r="M12" s="117"/>
      <c r="N12" s="117"/>
      <c r="O12" s="117"/>
      <c r="S12" s="57" t="s">
        <v>45</v>
      </c>
      <c r="T12" s="58" t="s">
        <v>40</v>
      </c>
      <c r="U12" s="59" t="s">
        <v>30</v>
      </c>
      <c r="V12" s="88">
        <v>0</v>
      </c>
    </row>
    <row r="13" spans="1:24" s="35" customFormat="1" ht="44.85" customHeight="1" x14ac:dyDescent="0.25">
      <c r="A13" s="27" t="s">
        <v>14</v>
      </c>
      <c r="B13" s="28" t="s">
        <v>6</v>
      </c>
      <c r="C13" s="28" t="s">
        <v>7</v>
      </c>
      <c r="D13" s="29" t="s">
        <v>2</v>
      </c>
      <c r="E13" s="30" t="s">
        <v>1</v>
      </c>
      <c r="F13" s="29" t="s">
        <v>16</v>
      </c>
      <c r="G13" s="30" t="s">
        <v>5</v>
      </c>
      <c r="H13" s="28" t="s">
        <v>10</v>
      </c>
      <c r="I13" s="31" t="s">
        <v>11</v>
      </c>
      <c r="J13" s="32" t="s">
        <v>9</v>
      </c>
      <c r="K13" s="33" t="s">
        <v>17</v>
      </c>
      <c r="L13" s="34"/>
      <c r="M13" s="34"/>
      <c r="N13" s="34"/>
      <c r="O13" s="33" t="s">
        <v>8</v>
      </c>
      <c r="S13" s="57" t="s">
        <v>46</v>
      </c>
      <c r="T13" s="58" t="s">
        <v>47</v>
      </c>
      <c r="U13" s="59" t="s">
        <v>27</v>
      </c>
      <c r="V13" s="89">
        <v>301768.77582385275</v>
      </c>
    </row>
    <row r="14" spans="1:24" s="3" customFormat="1" ht="13.5" x14ac:dyDescent="0.25">
      <c r="A14" s="36" t="s">
        <v>13</v>
      </c>
      <c r="B14" s="37"/>
      <c r="C14" s="38"/>
      <c r="D14" s="38"/>
      <c r="E14" s="38"/>
      <c r="F14" s="38"/>
      <c r="G14" s="38"/>
      <c r="H14" s="39"/>
      <c r="I14" s="39"/>
      <c r="J14" s="40"/>
      <c r="K14" s="40"/>
      <c r="L14" s="5"/>
      <c r="M14" s="5"/>
      <c r="N14" s="5"/>
      <c r="O14" s="40"/>
      <c r="S14" s="57" t="s">
        <v>48</v>
      </c>
      <c r="T14" s="58" t="s">
        <v>36</v>
      </c>
      <c r="U14" s="59" t="s">
        <v>30</v>
      </c>
      <c r="V14" s="87">
        <v>237976.17927363559</v>
      </c>
    </row>
    <row r="15" spans="1:24" s="3" customFormat="1" ht="40.5" x14ac:dyDescent="0.25">
      <c r="A15" s="41">
        <v>1</v>
      </c>
      <c r="B15" s="1" t="s">
        <v>330</v>
      </c>
      <c r="C15" s="1" t="s">
        <v>331</v>
      </c>
      <c r="D15" s="1" t="s">
        <v>337</v>
      </c>
      <c r="E15" s="1" t="s">
        <v>332</v>
      </c>
      <c r="F15" s="1" t="s">
        <v>333</v>
      </c>
      <c r="G15" s="1" t="s">
        <v>309</v>
      </c>
      <c r="H15" s="2" t="s">
        <v>361</v>
      </c>
      <c r="I15" s="2" t="s">
        <v>358</v>
      </c>
      <c r="J15" s="96">
        <v>200000</v>
      </c>
      <c r="K15" s="97">
        <f t="shared" ref="K15:K27" si="0">IF($J$9="Yes",0.9*$J15,0.8*$J15)</f>
        <v>180000</v>
      </c>
      <c r="L15" s="98"/>
      <c r="M15" s="98"/>
      <c r="N15" s="98"/>
      <c r="O15" s="97">
        <f>IF($J$9="Yes",0.1*$J15,0.2*$J15)</f>
        <v>20000</v>
      </c>
      <c r="S15" s="57" t="s">
        <v>49</v>
      </c>
      <c r="T15" s="58" t="s">
        <v>34</v>
      </c>
      <c r="U15" s="59" t="s">
        <v>27</v>
      </c>
      <c r="V15" s="87">
        <v>0</v>
      </c>
    </row>
    <row r="16" spans="1:24" s="3" customFormat="1" ht="40.5" x14ac:dyDescent="0.25">
      <c r="A16" s="41">
        <v>2</v>
      </c>
      <c r="B16" s="1" t="s">
        <v>330</v>
      </c>
      <c r="C16" s="1" t="s">
        <v>331</v>
      </c>
      <c r="D16" s="1" t="s">
        <v>336</v>
      </c>
      <c r="E16" s="1" t="s">
        <v>338</v>
      </c>
      <c r="F16" s="1" t="s">
        <v>333</v>
      </c>
      <c r="G16" s="1" t="s">
        <v>309</v>
      </c>
      <c r="H16" s="2" t="s">
        <v>361</v>
      </c>
      <c r="I16" s="2" t="s">
        <v>358</v>
      </c>
      <c r="J16" s="96">
        <v>200000</v>
      </c>
      <c r="K16" s="97">
        <f t="shared" si="0"/>
        <v>180000</v>
      </c>
      <c r="L16" s="98"/>
      <c r="M16" s="98"/>
      <c r="N16" s="98"/>
      <c r="O16" s="97">
        <f t="shared" ref="O16:O27" si="1">IF($J$9="Yes",0.1*$J16,0.2*$J16)</f>
        <v>20000</v>
      </c>
      <c r="S16" s="57" t="s">
        <v>50</v>
      </c>
      <c r="T16" s="58" t="s">
        <v>51</v>
      </c>
      <c r="U16" s="59" t="s">
        <v>30</v>
      </c>
      <c r="V16" s="87">
        <v>0</v>
      </c>
    </row>
    <row r="17" spans="1:22" s="3" customFormat="1" ht="54" x14ac:dyDescent="0.25">
      <c r="A17" s="41">
        <v>3</v>
      </c>
      <c r="B17" s="1" t="s">
        <v>330</v>
      </c>
      <c r="C17" s="1" t="s">
        <v>335</v>
      </c>
      <c r="D17" s="1" t="s">
        <v>341</v>
      </c>
      <c r="E17" s="1" t="s">
        <v>340</v>
      </c>
      <c r="F17" s="1" t="s">
        <v>339</v>
      </c>
      <c r="G17" s="1" t="s">
        <v>309</v>
      </c>
      <c r="H17" s="2" t="s">
        <v>361</v>
      </c>
      <c r="I17" s="2" t="s">
        <v>358</v>
      </c>
      <c r="J17" s="96">
        <v>4150000</v>
      </c>
      <c r="K17" s="97">
        <f t="shared" si="0"/>
        <v>3735000</v>
      </c>
      <c r="L17" s="98"/>
      <c r="M17" s="98"/>
      <c r="N17" s="98"/>
      <c r="O17" s="97">
        <f t="shared" si="1"/>
        <v>415000</v>
      </c>
      <c r="S17" s="57" t="s">
        <v>52</v>
      </c>
      <c r="T17" s="58" t="s">
        <v>40</v>
      </c>
      <c r="U17" s="59" t="s">
        <v>30</v>
      </c>
      <c r="V17" s="87">
        <v>0</v>
      </c>
    </row>
    <row r="18" spans="1:22" s="3" customFormat="1" ht="27" x14ac:dyDescent="0.25">
      <c r="A18" s="41">
        <v>4</v>
      </c>
      <c r="B18" s="1" t="s">
        <v>342</v>
      </c>
      <c r="C18" s="1" t="s">
        <v>345</v>
      </c>
      <c r="D18" s="1" t="s">
        <v>344</v>
      </c>
      <c r="E18" s="1" t="s">
        <v>343</v>
      </c>
      <c r="F18" s="1" t="s">
        <v>359</v>
      </c>
      <c r="G18" s="1" t="s">
        <v>309</v>
      </c>
      <c r="H18" s="2" t="s">
        <v>334</v>
      </c>
      <c r="I18" s="2" t="s">
        <v>360</v>
      </c>
      <c r="J18" s="96">
        <v>25000</v>
      </c>
      <c r="K18" s="97">
        <f t="shared" si="0"/>
        <v>22500</v>
      </c>
      <c r="L18" s="98"/>
      <c r="M18" s="98"/>
      <c r="N18" s="98"/>
      <c r="O18" s="97">
        <f t="shared" si="1"/>
        <v>2500</v>
      </c>
      <c r="S18" s="57" t="s">
        <v>53</v>
      </c>
      <c r="T18" s="58" t="s">
        <v>47</v>
      </c>
      <c r="U18" s="59" t="s">
        <v>30</v>
      </c>
      <c r="V18" s="87">
        <v>0</v>
      </c>
    </row>
    <row r="19" spans="1:22" s="3" customFormat="1" ht="54" x14ac:dyDescent="0.25">
      <c r="A19" s="41">
        <v>5</v>
      </c>
      <c r="B19" s="1" t="s">
        <v>346</v>
      </c>
      <c r="C19" s="1" t="s">
        <v>347</v>
      </c>
      <c r="D19" s="1" t="s">
        <v>349</v>
      </c>
      <c r="E19" s="1" t="s">
        <v>348</v>
      </c>
      <c r="F19" s="1" t="s">
        <v>350</v>
      </c>
      <c r="G19" s="1" t="s">
        <v>309</v>
      </c>
      <c r="H19" s="2" t="s">
        <v>334</v>
      </c>
      <c r="I19" s="2" t="s">
        <v>351</v>
      </c>
      <c r="J19" s="96">
        <v>189159</v>
      </c>
      <c r="K19" s="97">
        <f t="shared" si="0"/>
        <v>170243.1</v>
      </c>
      <c r="L19" s="98"/>
      <c r="M19" s="98"/>
      <c r="N19" s="98"/>
      <c r="O19" s="97">
        <f t="shared" si="1"/>
        <v>18915.900000000001</v>
      </c>
      <c r="S19" s="57" t="s">
        <v>54</v>
      </c>
      <c r="T19" s="58" t="s">
        <v>55</v>
      </c>
      <c r="U19" s="59" t="s">
        <v>30</v>
      </c>
      <c r="V19" s="87">
        <v>815485.54304954875</v>
      </c>
    </row>
    <row r="20" spans="1:22" s="3" customFormat="1" ht="108" x14ac:dyDescent="0.25">
      <c r="A20" s="41">
        <v>6</v>
      </c>
      <c r="B20" s="1" t="s">
        <v>352</v>
      </c>
      <c r="C20" s="1" t="s">
        <v>353</v>
      </c>
      <c r="D20" s="1" t="s">
        <v>356</v>
      </c>
      <c r="E20" s="1" t="s">
        <v>340</v>
      </c>
      <c r="F20" s="1" t="s">
        <v>339</v>
      </c>
      <c r="G20" s="1" t="s">
        <v>309</v>
      </c>
      <c r="H20" s="2" t="s">
        <v>334</v>
      </c>
      <c r="I20" s="2" t="s">
        <v>351</v>
      </c>
      <c r="J20" s="96">
        <v>450000</v>
      </c>
      <c r="K20" s="97">
        <f t="shared" si="0"/>
        <v>405000</v>
      </c>
      <c r="L20" s="98"/>
      <c r="M20" s="98"/>
      <c r="N20" s="98"/>
      <c r="O20" s="97">
        <f t="shared" si="1"/>
        <v>45000</v>
      </c>
      <c r="S20" s="57" t="s">
        <v>56</v>
      </c>
      <c r="T20" s="58" t="s">
        <v>51</v>
      </c>
      <c r="U20" s="59" t="s">
        <v>27</v>
      </c>
      <c r="V20" s="87">
        <v>245566.69242896445</v>
      </c>
    </row>
    <row r="21" spans="1:22" s="3" customFormat="1" ht="67.5" x14ac:dyDescent="0.25">
      <c r="A21" s="41">
        <v>7</v>
      </c>
      <c r="B21" s="1" t="s">
        <v>355</v>
      </c>
      <c r="C21" s="1" t="s">
        <v>354</v>
      </c>
      <c r="D21" s="1" t="s">
        <v>357</v>
      </c>
      <c r="E21" s="1" t="s">
        <v>340</v>
      </c>
      <c r="F21" s="1" t="s">
        <v>339</v>
      </c>
      <c r="G21" s="1" t="s">
        <v>309</v>
      </c>
      <c r="H21" s="2" t="s">
        <v>351</v>
      </c>
      <c r="I21" s="2" t="s">
        <v>362</v>
      </c>
      <c r="J21" s="96">
        <v>1000000</v>
      </c>
      <c r="K21" s="97">
        <f t="shared" si="0"/>
        <v>900000</v>
      </c>
      <c r="L21" s="98"/>
      <c r="M21" s="98"/>
      <c r="N21" s="98"/>
      <c r="O21" s="97">
        <f t="shared" si="1"/>
        <v>100000</v>
      </c>
      <c r="S21" s="57" t="s">
        <v>57</v>
      </c>
      <c r="T21" s="58" t="s">
        <v>58</v>
      </c>
      <c r="U21" s="59" t="s">
        <v>27</v>
      </c>
      <c r="V21" s="87">
        <v>174704.68308601735</v>
      </c>
    </row>
    <row r="22" spans="1:22" s="3" customFormat="1" ht="13.5" x14ac:dyDescent="0.25">
      <c r="A22" s="41">
        <v>8</v>
      </c>
      <c r="B22" s="1"/>
      <c r="C22" s="1"/>
      <c r="D22" s="1"/>
      <c r="E22" s="1"/>
      <c r="F22" s="1"/>
      <c r="G22" s="1"/>
      <c r="H22" s="2"/>
      <c r="I22" s="2"/>
      <c r="J22" s="96">
        <v>0</v>
      </c>
      <c r="K22" s="97">
        <f t="shared" si="0"/>
        <v>0</v>
      </c>
      <c r="L22" s="98"/>
      <c r="M22" s="98"/>
      <c r="N22" s="98"/>
      <c r="O22" s="97">
        <f t="shared" si="1"/>
        <v>0</v>
      </c>
      <c r="S22" s="57" t="s">
        <v>59</v>
      </c>
      <c r="T22" s="58" t="s">
        <v>60</v>
      </c>
      <c r="U22" s="59" t="s">
        <v>30</v>
      </c>
      <c r="V22" s="87">
        <v>1162398.2463199305</v>
      </c>
    </row>
    <row r="23" spans="1:22" s="3" customFormat="1" ht="13.5" x14ac:dyDescent="0.25">
      <c r="A23" s="41">
        <v>9</v>
      </c>
      <c r="B23" s="1"/>
      <c r="C23" s="1"/>
      <c r="D23" s="1"/>
      <c r="E23" s="1"/>
      <c r="F23" s="1"/>
      <c r="G23" s="1"/>
      <c r="H23" s="2"/>
      <c r="I23" s="2"/>
      <c r="J23" s="96">
        <v>0</v>
      </c>
      <c r="K23" s="97">
        <f t="shared" si="0"/>
        <v>0</v>
      </c>
      <c r="L23" s="98"/>
      <c r="M23" s="98"/>
      <c r="N23" s="98"/>
      <c r="O23" s="97">
        <f t="shared" si="1"/>
        <v>0</v>
      </c>
      <c r="S23" s="57" t="s">
        <v>61</v>
      </c>
      <c r="T23" s="58" t="s">
        <v>62</v>
      </c>
      <c r="U23" s="59" t="s">
        <v>30</v>
      </c>
      <c r="V23" s="87">
        <v>656324.75909963553</v>
      </c>
    </row>
    <row r="24" spans="1:22" s="3" customFormat="1" ht="13.5" x14ac:dyDescent="0.25">
      <c r="A24" s="41">
        <v>10</v>
      </c>
      <c r="B24" s="1"/>
      <c r="C24" s="1"/>
      <c r="D24" s="1"/>
      <c r="E24" s="1"/>
      <c r="F24" s="1"/>
      <c r="G24" s="1"/>
      <c r="H24" s="2"/>
      <c r="I24" s="2"/>
      <c r="J24" s="96">
        <v>0</v>
      </c>
      <c r="K24" s="97">
        <f t="shared" si="0"/>
        <v>0</v>
      </c>
      <c r="L24" s="98"/>
      <c r="M24" s="98"/>
      <c r="N24" s="98"/>
      <c r="O24" s="97">
        <f t="shared" si="1"/>
        <v>0</v>
      </c>
      <c r="S24" s="57" t="s">
        <v>63</v>
      </c>
      <c r="T24" s="58" t="s">
        <v>64</v>
      </c>
      <c r="U24" s="59" t="s">
        <v>30</v>
      </c>
      <c r="V24" s="87">
        <v>0</v>
      </c>
    </row>
    <row r="25" spans="1:22" s="3" customFormat="1" ht="13.5" x14ac:dyDescent="0.25">
      <c r="A25" s="41">
        <v>11</v>
      </c>
      <c r="B25" s="1"/>
      <c r="C25" s="1"/>
      <c r="D25" s="1"/>
      <c r="E25" s="1"/>
      <c r="F25" s="1"/>
      <c r="G25" s="1"/>
      <c r="H25" s="2"/>
      <c r="I25" s="2"/>
      <c r="J25" s="96">
        <v>0</v>
      </c>
      <c r="K25" s="97">
        <f t="shared" si="0"/>
        <v>0</v>
      </c>
      <c r="L25" s="98"/>
      <c r="M25" s="98"/>
      <c r="N25" s="98"/>
      <c r="O25" s="97">
        <f t="shared" si="1"/>
        <v>0</v>
      </c>
      <c r="S25" s="57" t="s">
        <v>65</v>
      </c>
      <c r="T25" s="58" t="s">
        <v>66</v>
      </c>
      <c r="U25" s="59" t="s">
        <v>30</v>
      </c>
      <c r="V25" s="87">
        <v>0</v>
      </c>
    </row>
    <row r="26" spans="1:22" s="3" customFormat="1" ht="13.5" x14ac:dyDescent="0.25">
      <c r="A26" s="41">
        <v>12</v>
      </c>
      <c r="B26" s="1"/>
      <c r="C26" s="1"/>
      <c r="D26" s="1"/>
      <c r="E26" s="1"/>
      <c r="F26" s="1"/>
      <c r="G26" s="1"/>
      <c r="H26" s="2"/>
      <c r="I26" s="2"/>
      <c r="J26" s="96">
        <v>0</v>
      </c>
      <c r="K26" s="97">
        <f t="shared" si="0"/>
        <v>0</v>
      </c>
      <c r="L26" s="98"/>
      <c r="M26" s="98"/>
      <c r="N26" s="98"/>
      <c r="O26" s="97">
        <f t="shared" si="1"/>
        <v>0</v>
      </c>
      <c r="S26" s="57" t="s">
        <v>67</v>
      </c>
      <c r="T26" s="58" t="s">
        <v>68</v>
      </c>
      <c r="U26" s="59" t="s">
        <v>27</v>
      </c>
      <c r="V26" s="87">
        <v>550064.8476935213</v>
      </c>
    </row>
    <row r="27" spans="1:22" s="3" customFormat="1" ht="13.5" x14ac:dyDescent="0.25">
      <c r="A27" s="41">
        <v>13</v>
      </c>
      <c r="B27" s="1"/>
      <c r="C27" s="1"/>
      <c r="D27" s="1"/>
      <c r="E27" s="1"/>
      <c r="F27" s="1"/>
      <c r="G27" s="1"/>
      <c r="H27" s="2"/>
      <c r="I27" s="2"/>
      <c r="J27" s="96">
        <v>0</v>
      </c>
      <c r="K27" s="97">
        <f t="shared" si="0"/>
        <v>0</v>
      </c>
      <c r="L27" s="98"/>
      <c r="M27" s="98"/>
      <c r="N27" s="98"/>
      <c r="O27" s="97">
        <f t="shared" si="1"/>
        <v>0</v>
      </c>
      <c r="S27" s="57" t="s">
        <v>69</v>
      </c>
      <c r="T27" s="58" t="s">
        <v>70</v>
      </c>
      <c r="U27" s="59" t="s">
        <v>30</v>
      </c>
      <c r="V27" s="87">
        <v>349771.06281423516</v>
      </c>
    </row>
    <row r="28" spans="1:22" s="3" customFormat="1" ht="15.75" customHeight="1" x14ac:dyDescent="0.25">
      <c r="A28" s="83"/>
      <c r="B28" s="86"/>
      <c r="C28" s="86"/>
      <c r="D28" s="86"/>
      <c r="E28" s="86"/>
      <c r="F28" s="86"/>
      <c r="G28" s="86"/>
      <c r="H28" s="105" t="s">
        <v>317</v>
      </c>
      <c r="I28" s="105"/>
      <c r="J28" s="99">
        <f>SUM(J15:J27)</f>
        <v>6214159</v>
      </c>
      <c r="K28" s="99">
        <f t="shared" ref="K28:O28" si="2">SUM(K15:K27)</f>
        <v>5592743.0999999996</v>
      </c>
      <c r="L28" s="99">
        <f t="shared" si="2"/>
        <v>0</v>
      </c>
      <c r="M28" s="99">
        <f t="shared" si="2"/>
        <v>0</v>
      </c>
      <c r="N28" s="99">
        <f t="shared" si="2"/>
        <v>0</v>
      </c>
      <c r="O28" s="99">
        <f t="shared" si="2"/>
        <v>621415.9</v>
      </c>
      <c r="S28" s="57" t="s">
        <v>71</v>
      </c>
      <c r="T28" s="58" t="s">
        <v>62</v>
      </c>
      <c r="U28" s="59" t="s">
        <v>30</v>
      </c>
      <c r="V28" s="87">
        <v>429658.44458940445</v>
      </c>
    </row>
    <row r="29" spans="1:22" s="3" customFormat="1" ht="15.75" customHeight="1" x14ac:dyDescent="0.25">
      <c r="A29" s="83"/>
      <c r="B29" s="106" t="s">
        <v>327</v>
      </c>
      <c r="C29" s="106"/>
      <c r="D29" s="106"/>
      <c r="E29" s="106"/>
      <c r="F29" s="106"/>
      <c r="G29" s="105" t="s">
        <v>321</v>
      </c>
      <c r="H29" s="105"/>
      <c r="I29" s="105"/>
      <c r="J29" s="99">
        <f>J80</f>
        <v>0</v>
      </c>
      <c r="K29" s="99">
        <f>K80</f>
        <v>0</v>
      </c>
      <c r="L29" s="99"/>
      <c r="M29" s="99"/>
      <c r="N29" s="99"/>
      <c r="O29" s="99">
        <f>O80</f>
        <v>0</v>
      </c>
      <c r="S29" s="57" t="s">
        <v>72</v>
      </c>
      <c r="T29" s="58" t="s">
        <v>47</v>
      </c>
      <c r="U29" s="59" t="s">
        <v>30</v>
      </c>
      <c r="V29" s="87">
        <v>142160</v>
      </c>
    </row>
    <row r="30" spans="1:22" s="3" customFormat="1" ht="15.75" customHeight="1" x14ac:dyDescent="0.25">
      <c r="A30" s="83"/>
      <c r="B30" s="106"/>
      <c r="C30" s="106"/>
      <c r="D30" s="106"/>
      <c r="E30" s="106"/>
      <c r="F30" s="106"/>
      <c r="G30" s="86"/>
      <c r="H30" s="105" t="s">
        <v>318</v>
      </c>
      <c r="I30" s="105"/>
      <c r="J30" s="99">
        <f>SUM(J28:J29)</f>
        <v>6214159</v>
      </c>
      <c r="K30" s="99">
        <f t="shared" ref="K30:O30" si="3">SUM(K28:K29)</f>
        <v>5592743.0999999996</v>
      </c>
      <c r="L30" s="99">
        <f t="shared" si="3"/>
        <v>0</v>
      </c>
      <c r="M30" s="99">
        <f t="shared" si="3"/>
        <v>0</v>
      </c>
      <c r="N30" s="99">
        <f t="shared" si="3"/>
        <v>0</v>
      </c>
      <c r="O30" s="99">
        <f t="shared" si="3"/>
        <v>621415.9</v>
      </c>
      <c r="S30" s="57" t="s">
        <v>73</v>
      </c>
      <c r="T30" s="58" t="s">
        <v>47</v>
      </c>
      <c r="U30" s="59" t="s">
        <v>27</v>
      </c>
      <c r="V30" s="87">
        <v>1127961.9904166001</v>
      </c>
    </row>
    <row r="31" spans="1:22" s="3" customFormat="1" ht="13.5" customHeight="1" x14ac:dyDescent="0.25">
      <c r="B31" s="106"/>
      <c r="C31" s="106"/>
      <c r="D31" s="106"/>
      <c r="E31" s="106"/>
      <c r="F31" s="106"/>
      <c r="I31" s="42"/>
      <c r="L31" s="5"/>
      <c r="M31" s="5"/>
      <c r="N31" s="5"/>
      <c r="S31" s="57" t="s">
        <v>74</v>
      </c>
      <c r="T31" s="58" t="s">
        <v>42</v>
      </c>
      <c r="U31" s="59" t="s">
        <v>27</v>
      </c>
      <c r="V31" s="87">
        <v>360798.8918758044</v>
      </c>
    </row>
    <row r="32" spans="1:22" s="3" customFormat="1" ht="13.5" customHeight="1" x14ac:dyDescent="0.25">
      <c r="B32" s="106"/>
      <c r="C32" s="106"/>
      <c r="D32" s="106"/>
      <c r="E32" s="106"/>
      <c r="F32" s="106"/>
      <c r="G32" s="85"/>
      <c r="J32" s="90" t="s">
        <v>323</v>
      </c>
      <c r="K32" s="100">
        <f>IF(J3="","",VLOOKUP($J$3,$S:$V,4,FALSE))</f>
        <v>5592743.1247768281</v>
      </c>
      <c r="L32" s="5"/>
      <c r="M32" s="5"/>
      <c r="N32" s="5"/>
      <c r="S32" s="57" t="s">
        <v>75</v>
      </c>
      <c r="T32" s="58" t="s">
        <v>55</v>
      </c>
      <c r="U32" s="59" t="s">
        <v>30</v>
      </c>
      <c r="V32" s="87">
        <v>264114.21854552708</v>
      </c>
    </row>
    <row r="33" spans="1:22" s="3" customFormat="1" ht="13.5" customHeight="1" x14ac:dyDescent="0.25">
      <c r="B33" s="106"/>
      <c r="C33" s="106"/>
      <c r="D33" s="106"/>
      <c r="E33" s="106"/>
      <c r="F33" s="106"/>
      <c r="G33" s="67"/>
      <c r="J33" s="90" t="s">
        <v>322</v>
      </c>
      <c r="K33" s="101">
        <f>K32-K30</f>
        <v>2.4776828475296497E-2</v>
      </c>
      <c r="L33" s="5"/>
      <c r="M33" s="5"/>
      <c r="N33" s="5"/>
      <c r="S33" s="57" t="s">
        <v>76</v>
      </c>
      <c r="T33" s="58" t="s">
        <v>68</v>
      </c>
      <c r="U33" s="59" t="s">
        <v>27</v>
      </c>
      <c r="V33" s="87">
        <v>267106.04409761331</v>
      </c>
    </row>
    <row r="34" spans="1:22" s="3" customFormat="1" ht="13.5" x14ac:dyDescent="0.25">
      <c r="B34" s="67"/>
      <c r="C34" s="67"/>
      <c r="D34" s="67"/>
      <c r="E34" s="67"/>
      <c r="F34" s="67"/>
      <c r="G34" s="67"/>
      <c r="I34" s="42"/>
      <c r="L34" s="5"/>
      <c r="M34" s="5"/>
      <c r="N34" s="5"/>
      <c r="S34" s="57" t="s">
        <v>77</v>
      </c>
      <c r="T34" s="58" t="s">
        <v>58</v>
      </c>
      <c r="U34" s="59" t="s">
        <v>27</v>
      </c>
      <c r="V34" s="87">
        <v>188593.06954349179</v>
      </c>
    </row>
    <row r="35" spans="1:22" s="3" customFormat="1" ht="13.5" customHeight="1" x14ac:dyDescent="0.25">
      <c r="A35" s="123" t="s">
        <v>316</v>
      </c>
      <c r="B35" s="123"/>
      <c r="C35" s="103"/>
      <c r="D35" s="103"/>
      <c r="E35" s="43"/>
      <c r="F35" s="108" t="s">
        <v>329</v>
      </c>
      <c r="G35" s="108"/>
      <c r="H35" s="108"/>
      <c r="I35" s="95"/>
      <c r="J35" s="95"/>
      <c r="K35" s="95"/>
      <c r="L35" s="44"/>
      <c r="M35" s="44"/>
      <c r="N35" s="44"/>
      <c r="O35" s="44"/>
      <c r="S35" s="57" t="s">
        <v>78</v>
      </c>
      <c r="T35" s="58" t="s">
        <v>38</v>
      </c>
      <c r="U35" s="59" t="s">
        <v>30</v>
      </c>
      <c r="V35" s="87">
        <v>418678.07572085073</v>
      </c>
    </row>
    <row r="36" spans="1:22" s="3" customFormat="1" ht="15" customHeight="1" x14ac:dyDescent="0.25">
      <c r="A36" s="91"/>
      <c r="B36" s="91"/>
      <c r="C36" s="91"/>
      <c r="D36" s="91"/>
      <c r="E36" s="43"/>
      <c r="F36" s="108"/>
      <c r="G36" s="108"/>
      <c r="H36" s="108"/>
      <c r="I36" s="109"/>
      <c r="J36" s="109"/>
      <c r="K36" s="95"/>
      <c r="L36" s="45"/>
      <c r="M36" s="45"/>
      <c r="N36" s="45"/>
      <c r="O36" s="45"/>
      <c r="S36" s="57" t="s">
        <v>79</v>
      </c>
      <c r="T36" s="58" t="s">
        <v>58</v>
      </c>
      <c r="U36" s="59" t="s">
        <v>27</v>
      </c>
      <c r="V36" s="87">
        <v>224645.97043039382</v>
      </c>
    </row>
    <row r="37" spans="1:22" s="3" customFormat="1" ht="13.5" x14ac:dyDescent="0.25">
      <c r="A37" s="122" t="s">
        <v>310</v>
      </c>
      <c r="B37" s="122"/>
      <c r="C37" s="92"/>
      <c r="D37" s="92"/>
      <c r="E37" s="43"/>
      <c r="F37" s="43"/>
      <c r="G37" s="43"/>
      <c r="H37" s="46"/>
      <c r="I37" s="47"/>
      <c r="J37" s="47"/>
      <c r="L37" s="5"/>
      <c r="M37" s="5"/>
      <c r="N37" s="5"/>
      <c r="S37" s="57" t="s">
        <v>80</v>
      </c>
      <c r="T37" s="58" t="s">
        <v>44</v>
      </c>
      <c r="U37" s="59" t="s">
        <v>30</v>
      </c>
      <c r="V37" s="87">
        <v>0</v>
      </c>
    </row>
    <row r="38" spans="1:22" s="3" customFormat="1" ht="17.25" customHeight="1" x14ac:dyDescent="0.3">
      <c r="A38" s="122"/>
      <c r="B38" s="122"/>
      <c r="C38" s="104"/>
      <c r="D38" s="104"/>
      <c r="F38" s="94" t="s">
        <v>20</v>
      </c>
      <c r="I38" s="48"/>
      <c r="L38" s="5"/>
      <c r="M38" s="5"/>
      <c r="N38" s="5"/>
      <c r="S38" s="57" t="s">
        <v>81</v>
      </c>
      <c r="T38" s="58" t="s">
        <v>82</v>
      </c>
      <c r="U38" s="59" t="s">
        <v>30</v>
      </c>
      <c r="V38" s="87">
        <v>751759</v>
      </c>
    </row>
    <row r="39" spans="1:22" s="3" customFormat="1" ht="13.5" x14ac:dyDescent="0.25">
      <c r="A39" s="122" t="s">
        <v>311</v>
      </c>
      <c r="B39" s="122"/>
      <c r="C39" s="92"/>
      <c r="D39" s="92"/>
      <c r="H39" s="49"/>
      <c r="I39" s="50"/>
      <c r="J39" s="49"/>
      <c r="K39" s="49"/>
      <c r="L39" s="5"/>
      <c r="M39" s="5"/>
      <c r="N39" s="5"/>
      <c r="S39" s="57" t="s">
        <v>83</v>
      </c>
      <c r="T39" s="58" t="s">
        <v>26</v>
      </c>
      <c r="U39" s="59" t="s">
        <v>27</v>
      </c>
      <c r="V39" s="87">
        <v>434186.1874789123</v>
      </c>
    </row>
    <row r="40" spans="1:22" s="3" customFormat="1" ht="17.25" customHeight="1" x14ac:dyDescent="0.25">
      <c r="A40" s="122"/>
      <c r="B40" s="122"/>
      <c r="C40" s="102"/>
      <c r="D40" s="102"/>
      <c r="F40" s="93" t="s">
        <v>324</v>
      </c>
      <c r="G40" s="107"/>
      <c r="H40" s="107"/>
      <c r="I40" s="107"/>
      <c r="J40" s="107"/>
      <c r="K40" s="49"/>
      <c r="L40" s="5"/>
      <c r="M40" s="5"/>
      <c r="N40" s="5"/>
      <c r="S40" s="57" t="s">
        <v>84</v>
      </c>
      <c r="T40" s="58" t="s">
        <v>66</v>
      </c>
      <c r="U40" s="59" t="s">
        <v>30</v>
      </c>
      <c r="V40" s="87">
        <v>0</v>
      </c>
    </row>
    <row r="41" spans="1:22" s="3" customFormat="1" ht="21" customHeight="1" x14ac:dyDescent="0.25">
      <c r="F41" s="93" t="s">
        <v>325</v>
      </c>
      <c r="G41" s="124"/>
      <c r="H41" s="124"/>
      <c r="I41" s="124"/>
      <c r="J41" s="124"/>
      <c r="K41" s="49"/>
      <c r="L41" s="51"/>
      <c r="M41" s="52"/>
      <c r="N41" s="5"/>
      <c r="S41" s="57" t="s">
        <v>85</v>
      </c>
      <c r="T41" s="58" t="s">
        <v>36</v>
      </c>
      <c r="U41" s="59" t="s">
        <v>30</v>
      </c>
      <c r="V41" s="87">
        <v>417162.62898416759</v>
      </c>
    </row>
    <row r="42" spans="1:22" s="3" customFormat="1" ht="21" customHeight="1" x14ac:dyDescent="0.25">
      <c r="F42" s="93" t="s">
        <v>326</v>
      </c>
      <c r="G42" s="124"/>
      <c r="H42" s="124"/>
      <c r="I42" s="124"/>
      <c r="J42" s="124"/>
      <c r="K42" s="49"/>
      <c r="L42" s="51"/>
      <c r="M42" s="52"/>
      <c r="N42" s="5"/>
      <c r="S42" s="57" t="s">
        <v>86</v>
      </c>
      <c r="T42" s="58" t="s">
        <v>44</v>
      </c>
      <c r="U42" s="59" t="s">
        <v>30</v>
      </c>
      <c r="V42" s="87">
        <v>0</v>
      </c>
    </row>
    <row r="43" spans="1:22" s="3" customFormat="1" ht="13.5" x14ac:dyDescent="0.25">
      <c r="H43" s="49"/>
      <c r="I43" s="50"/>
      <c r="J43" s="49"/>
      <c r="K43" s="49"/>
      <c r="L43" s="51"/>
      <c r="M43" s="52"/>
      <c r="N43" s="5"/>
      <c r="S43" s="57" t="s">
        <v>87</v>
      </c>
      <c r="T43" s="58" t="s">
        <v>88</v>
      </c>
      <c r="U43" s="59" t="s">
        <v>30</v>
      </c>
      <c r="V43" s="87">
        <v>582681.36117809755</v>
      </c>
    </row>
    <row r="44" spans="1:22" s="3" customFormat="1" ht="13.5" x14ac:dyDescent="0.25">
      <c r="L44" s="51"/>
      <c r="M44" s="52"/>
      <c r="N44" s="5"/>
      <c r="S44" s="57" t="s">
        <v>89</v>
      </c>
      <c r="T44" s="58" t="s">
        <v>70</v>
      </c>
      <c r="U44" s="59" t="s">
        <v>30</v>
      </c>
      <c r="V44" s="87">
        <v>465960.61966046505</v>
      </c>
    </row>
    <row r="45" spans="1:22" s="3" customFormat="1" ht="16.5" x14ac:dyDescent="0.3">
      <c r="B45" s="69" t="s">
        <v>312</v>
      </c>
      <c r="I45" s="60" t="s">
        <v>314</v>
      </c>
      <c r="J45" s="127" t="str">
        <f>J3</f>
        <v>WEBB</v>
      </c>
      <c r="K45" s="128"/>
      <c r="L45" s="51"/>
      <c r="M45" s="52"/>
      <c r="N45" s="5"/>
      <c r="S45" s="57" t="s">
        <v>90</v>
      </c>
      <c r="T45" s="58" t="s">
        <v>91</v>
      </c>
      <c r="U45" s="59" t="s">
        <v>30</v>
      </c>
      <c r="V45" s="87">
        <v>0</v>
      </c>
    </row>
    <row r="46" spans="1:22" s="3" customFormat="1" ht="16.5" x14ac:dyDescent="0.3">
      <c r="B46" s="8" t="s">
        <v>19</v>
      </c>
      <c r="I46" s="60" t="s">
        <v>315</v>
      </c>
      <c r="J46" s="129" t="str">
        <f>J6</f>
        <v>Laredo</v>
      </c>
      <c r="K46" s="130"/>
      <c r="L46" s="51"/>
      <c r="M46" s="52"/>
      <c r="N46" s="5"/>
      <c r="S46" s="57" t="s">
        <v>92</v>
      </c>
      <c r="T46" s="58" t="s">
        <v>66</v>
      </c>
      <c r="U46" s="59" t="s">
        <v>30</v>
      </c>
      <c r="V46" s="87">
        <v>0</v>
      </c>
    </row>
    <row r="47" spans="1:22" s="3" customFormat="1" ht="13.5" x14ac:dyDescent="0.25">
      <c r="I47" s="61" t="s">
        <v>319</v>
      </c>
      <c r="J47" s="129" t="str">
        <f>J9</f>
        <v>Yes</v>
      </c>
      <c r="K47" s="130"/>
      <c r="L47" s="51"/>
      <c r="M47" s="52"/>
      <c r="N47" s="5"/>
      <c r="S47" s="57" t="s">
        <v>93</v>
      </c>
      <c r="T47" s="58" t="s">
        <v>42</v>
      </c>
      <c r="U47" s="59" t="s">
        <v>30</v>
      </c>
      <c r="V47" s="87">
        <v>451205.01182133332</v>
      </c>
    </row>
    <row r="48" spans="1:22" s="3" customFormat="1" ht="13.5" x14ac:dyDescent="0.25">
      <c r="I48" s="61" t="s">
        <v>316</v>
      </c>
      <c r="J48" s="131">
        <f>C35</f>
        <v>0</v>
      </c>
      <c r="K48" s="130"/>
      <c r="L48" s="51"/>
      <c r="M48" s="52"/>
      <c r="N48" s="5"/>
      <c r="S48" s="57" t="s">
        <v>94</v>
      </c>
      <c r="T48" s="58" t="s">
        <v>40</v>
      </c>
      <c r="U48" s="59" t="s">
        <v>30</v>
      </c>
      <c r="V48" s="87">
        <v>247409.35555482763</v>
      </c>
    </row>
    <row r="49" spans="1:22" s="3" customFormat="1" ht="14.25" thickBot="1" x14ac:dyDescent="0.3">
      <c r="L49" s="51"/>
      <c r="M49" s="52"/>
      <c r="N49" s="5"/>
      <c r="S49" s="57" t="s">
        <v>95</v>
      </c>
      <c r="T49" s="58" t="s">
        <v>70</v>
      </c>
      <c r="U49" s="59" t="s">
        <v>30</v>
      </c>
      <c r="V49" s="87">
        <v>0</v>
      </c>
    </row>
    <row r="50" spans="1:22" s="3" customFormat="1" ht="16.5" thickBot="1" x14ac:dyDescent="0.35">
      <c r="A50" s="24"/>
      <c r="B50" s="110" t="s">
        <v>12</v>
      </c>
      <c r="C50" s="111"/>
      <c r="D50" s="112"/>
      <c r="E50" s="113" t="s">
        <v>15</v>
      </c>
      <c r="F50" s="112"/>
      <c r="G50" s="114" t="s">
        <v>0</v>
      </c>
      <c r="H50" s="115"/>
      <c r="I50" s="115"/>
      <c r="J50" s="25" t="s">
        <v>4</v>
      </c>
      <c r="K50" s="116" t="s">
        <v>3</v>
      </c>
      <c r="L50" s="117"/>
      <c r="M50" s="117"/>
      <c r="N50" s="117"/>
      <c r="O50" s="117"/>
      <c r="S50" s="57" t="s">
        <v>96</v>
      </c>
      <c r="T50" s="58" t="s">
        <v>88</v>
      </c>
      <c r="U50" s="59" t="s">
        <v>27</v>
      </c>
      <c r="V50" s="87">
        <v>257074.20749919215</v>
      </c>
    </row>
    <row r="51" spans="1:22" s="3" customFormat="1" ht="40.5" x14ac:dyDescent="0.25">
      <c r="A51" s="27" t="s">
        <v>14</v>
      </c>
      <c r="B51" s="28" t="s">
        <v>6</v>
      </c>
      <c r="C51" s="28" t="s">
        <v>7</v>
      </c>
      <c r="D51" s="29" t="s">
        <v>2</v>
      </c>
      <c r="E51" s="30" t="s">
        <v>1</v>
      </c>
      <c r="F51" s="29" t="s">
        <v>16</v>
      </c>
      <c r="G51" s="30" t="s">
        <v>5</v>
      </c>
      <c r="H51" s="28" t="s">
        <v>10</v>
      </c>
      <c r="I51" s="31" t="s">
        <v>11</v>
      </c>
      <c r="J51" s="32" t="s">
        <v>9</v>
      </c>
      <c r="K51" s="33" t="s">
        <v>17</v>
      </c>
      <c r="L51" s="34"/>
      <c r="M51" s="34"/>
      <c r="N51" s="34"/>
      <c r="O51" s="33" t="s">
        <v>8</v>
      </c>
      <c r="S51" s="57" t="s">
        <v>97</v>
      </c>
      <c r="T51" s="58" t="s">
        <v>36</v>
      </c>
      <c r="U51" s="59" t="s">
        <v>30</v>
      </c>
      <c r="V51" s="87">
        <v>1403555.1427553152</v>
      </c>
    </row>
    <row r="52" spans="1:22" s="3" customFormat="1" ht="13.5" x14ac:dyDescent="0.25">
      <c r="A52" s="70" t="s">
        <v>313</v>
      </c>
      <c r="B52" s="71"/>
      <c r="C52" s="72"/>
      <c r="D52" s="72"/>
      <c r="E52" s="72"/>
      <c r="F52" s="72"/>
      <c r="G52" s="72"/>
      <c r="H52" s="73"/>
      <c r="I52" s="73"/>
      <c r="J52" s="74"/>
      <c r="K52" s="74"/>
      <c r="L52" s="5"/>
      <c r="M52" s="5"/>
      <c r="N52" s="5"/>
      <c r="O52" s="74"/>
      <c r="S52" s="57" t="s">
        <v>98</v>
      </c>
      <c r="T52" s="58" t="s">
        <v>51</v>
      </c>
      <c r="U52" s="59" t="s">
        <v>30</v>
      </c>
      <c r="V52" s="87">
        <v>172307.73868016238</v>
      </c>
    </row>
    <row r="53" spans="1:22" s="3" customFormat="1" ht="13.5" x14ac:dyDescent="0.25">
      <c r="A53" s="41">
        <v>14</v>
      </c>
      <c r="B53" s="1" t="s">
        <v>22</v>
      </c>
      <c r="C53" s="1" t="s">
        <v>22</v>
      </c>
      <c r="D53" s="1" t="s">
        <v>22</v>
      </c>
      <c r="E53" s="1"/>
      <c r="F53" s="1"/>
      <c r="G53" s="1"/>
      <c r="H53" s="2"/>
      <c r="I53" s="2"/>
      <c r="J53" s="66">
        <v>0</v>
      </c>
      <c r="K53" s="82">
        <f t="shared" ref="K53:K79" si="4">IF($J$9="Yes",0.9*$J53,0.8*$J53)</f>
        <v>0</v>
      </c>
      <c r="L53" s="84"/>
      <c r="M53" s="84"/>
      <c r="N53" s="84"/>
      <c r="O53" s="82">
        <f>IF($J$9="Yes",0.1*$J53,0.2*$J53)</f>
        <v>0</v>
      </c>
      <c r="S53" s="57" t="s">
        <v>99</v>
      </c>
      <c r="T53" s="58" t="s">
        <v>66</v>
      </c>
      <c r="U53" s="59" t="s">
        <v>30</v>
      </c>
      <c r="V53" s="87">
        <v>0</v>
      </c>
    </row>
    <row r="54" spans="1:22" s="3" customFormat="1" ht="13.5" x14ac:dyDescent="0.25">
      <c r="A54" s="75">
        <v>15</v>
      </c>
      <c r="B54" s="76"/>
      <c r="C54" s="76"/>
      <c r="D54" s="76"/>
      <c r="E54" s="76"/>
      <c r="F54" s="76"/>
      <c r="G54" s="76"/>
      <c r="H54" s="77"/>
      <c r="I54" s="77"/>
      <c r="J54" s="66">
        <v>0</v>
      </c>
      <c r="K54" s="80">
        <f t="shared" si="4"/>
        <v>0</v>
      </c>
      <c r="L54" s="81"/>
      <c r="M54" s="81"/>
      <c r="N54" s="81"/>
      <c r="O54" s="80">
        <f t="shared" ref="O54:O79" si="5">IF($J$9="Yes",0.1*$J54,0.2*$J54)</f>
        <v>0</v>
      </c>
      <c r="S54" s="57" t="s">
        <v>100</v>
      </c>
      <c r="T54" s="58" t="s">
        <v>29</v>
      </c>
      <c r="U54" s="59" t="s">
        <v>30</v>
      </c>
      <c r="V54" s="87">
        <v>0</v>
      </c>
    </row>
    <row r="55" spans="1:22" s="3" customFormat="1" ht="13.5" x14ac:dyDescent="0.25">
      <c r="A55" s="41">
        <v>16</v>
      </c>
      <c r="B55" s="1"/>
      <c r="C55" s="1"/>
      <c r="D55" s="1"/>
      <c r="E55" s="1"/>
      <c r="F55" s="1"/>
      <c r="G55" s="1"/>
      <c r="H55" s="2"/>
      <c r="I55" s="2"/>
      <c r="J55" s="66">
        <v>0</v>
      </c>
      <c r="K55" s="82">
        <f t="shared" si="4"/>
        <v>0</v>
      </c>
      <c r="L55" s="81"/>
      <c r="M55" s="81"/>
      <c r="N55" s="81"/>
      <c r="O55" s="82">
        <f t="shared" si="5"/>
        <v>0</v>
      </c>
      <c r="S55" s="57" t="s">
        <v>101</v>
      </c>
      <c r="T55" s="58" t="s">
        <v>88</v>
      </c>
      <c r="U55" s="59" t="s">
        <v>30</v>
      </c>
      <c r="V55" s="87">
        <v>2075625.1685165446</v>
      </c>
    </row>
    <row r="56" spans="1:22" s="3" customFormat="1" ht="13.5" x14ac:dyDescent="0.25">
      <c r="A56" s="41">
        <v>17</v>
      </c>
      <c r="B56" s="1"/>
      <c r="C56" s="1"/>
      <c r="D56" s="1"/>
      <c r="E56" s="1"/>
      <c r="F56" s="1"/>
      <c r="G56" s="1"/>
      <c r="H56" s="2"/>
      <c r="I56" s="2"/>
      <c r="J56" s="66">
        <v>0</v>
      </c>
      <c r="K56" s="82">
        <f t="shared" si="4"/>
        <v>0</v>
      </c>
      <c r="L56" s="81"/>
      <c r="M56" s="81"/>
      <c r="N56" s="81"/>
      <c r="O56" s="82">
        <f t="shared" si="5"/>
        <v>0</v>
      </c>
      <c r="S56" s="57" t="s">
        <v>102</v>
      </c>
      <c r="T56" s="58" t="s">
        <v>44</v>
      </c>
      <c r="U56" s="59" t="s">
        <v>27</v>
      </c>
      <c r="V56" s="87">
        <v>0</v>
      </c>
    </row>
    <row r="57" spans="1:22" s="3" customFormat="1" ht="13.5" x14ac:dyDescent="0.25">
      <c r="A57" s="41">
        <v>18</v>
      </c>
      <c r="B57" s="1"/>
      <c r="C57" s="1"/>
      <c r="D57" s="1"/>
      <c r="E57" s="1"/>
      <c r="F57" s="1"/>
      <c r="G57" s="1"/>
      <c r="H57" s="2"/>
      <c r="I57" s="2"/>
      <c r="J57" s="66">
        <v>0</v>
      </c>
      <c r="K57" s="82">
        <f t="shared" si="4"/>
        <v>0</v>
      </c>
      <c r="L57" s="81"/>
      <c r="M57" s="81"/>
      <c r="N57" s="81"/>
      <c r="O57" s="82">
        <f t="shared" si="5"/>
        <v>0</v>
      </c>
      <c r="S57" s="57" t="s">
        <v>103</v>
      </c>
      <c r="T57" s="58" t="s">
        <v>64</v>
      </c>
      <c r="U57" s="59" t="s">
        <v>30</v>
      </c>
      <c r="V57" s="87">
        <v>0</v>
      </c>
    </row>
    <row r="58" spans="1:22" s="3" customFormat="1" ht="13.5" x14ac:dyDescent="0.25">
      <c r="A58" s="41">
        <v>19</v>
      </c>
      <c r="B58" s="1"/>
      <c r="C58" s="1"/>
      <c r="D58" s="1"/>
      <c r="E58" s="1"/>
      <c r="F58" s="1"/>
      <c r="G58" s="1"/>
      <c r="H58" s="2"/>
      <c r="I58" s="2"/>
      <c r="J58" s="66">
        <v>0</v>
      </c>
      <c r="K58" s="82">
        <f t="shared" si="4"/>
        <v>0</v>
      </c>
      <c r="L58" s="81"/>
      <c r="M58" s="81"/>
      <c r="N58" s="81"/>
      <c r="O58" s="82">
        <f t="shared" si="5"/>
        <v>0</v>
      </c>
      <c r="S58" s="57" t="s">
        <v>104</v>
      </c>
      <c r="T58" s="58" t="s">
        <v>38</v>
      </c>
      <c r="U58" s="59" t="s">
        <v>30</v>
      </c>
      <c r="V58" s="87">
        <v>0</v>
      </c>
    </row>
    <row r="59" spans="1:22" s="3" customFormat="1" ht="13.5" x14ac:dyDescent="0.25">
      <c r="A59" s="41">
        <v>20</v>
      </c>
      <c r="B59" s="1"/>
      <c r="C59" s="1"/>
      <c r="D59" s="1"/>
      <c r="E59" s="1"/>
      <c r="F59" s="1"/>
      <c r="G59" s="1"/>
      <c r="H59" s="2"/>
      <c r="I59" s="2"/>
      <c r="J59" s="66">
        <v>0</v>
      </c>
      <c r="K59" s="82">
        <f t="shared" si="4"/>
        <v>0</v>
      </c>
      <c r="L59" s="81"/>
      <c r="M59" s="81"/>
      <c r="N59" s="81"/>
      <c r="O59" s="82">
        <f t="shared" si="5"/>
        <v>0</v>
      </c>
      <c r="S59" s="57" t="s">
        <v>105</v>
      </c>
      <c r="T59" s="58" t="s">
        <v>91</v>
      </c>
      <c r="U59" s="59" t="s">
        <v>30</v>
      </c>
      <c r="V59" s="87">
        <v>352798.32692369021</v>
      </c>
    </row>
    <row r="60" spans="1:22" s="3" customFormat="1" ht="13.5" x14ac:dyDescent="0.25">
      <c r="A60" s="41">
        <v>21</v>
      </c>
      <c r="B60" s="1"/>
      <c r="C60" s="1"/>
      <c r="D60" s="1"/>
      <c r="E60" s="1"/>
      <c r="F60" s="1"/>
      <c r="G60" s="1"/>
      <c r="H60" s="2"/>
      <c r="I60" s="2"/>
      <c r="J60" s="66">
        <v>0</v>
      </c>
      <c r="K60" s="82">
        <f t="shared" si="4"/>
        <v>0</v>
      </c>
      <c r="L60" s="81"/>
      <c r="M60" s="81"/>
      <c r="N60" s="81"/>
      <c r="O60" s="82">
        <f t="shared" si="5"/>
        <v>0</v>
      </c>
      <c r="S60" s="57" t="s">
        <v>106</v>
      </c>
      <c r="T60" s="58" t="s">
        <v>44</v>
      </c>
      <c r="U60" s="59" t="s">
        <v>27</v>
      </c>
      <c r="V60" s="87">
        <v>1116516.4298615891</v>
      </c>
    </row>
    <row r="61" spans="1:22" s="3" customFormat="1" ht="13.5" x14ac:dyDescent="0.25">
      <c r="A61" s="41">
        <v>22</v>
      </c>
      <c r="B61" s="1"/>
      <c r="C61" s="1"/>
      <c r="D61" s="1"/>
      <c r="E61" s="1"/>
      <c r="F61" s="1"/>
      <c r="G61" s="1"/>
      <c r="H61" s="2"/>
      <c r="I61" s="2"/>
      <c r="J61" s="66">
        <v>0</v>
      </c>
      <c r="K61" s="82">
        <f t="shared" si="4"/>
        <v>0</v>
      </c>
      <c r="L61" s="81"/>
      <c r="M61" s="81"/>
      <c r="N61" s="81"/>
      <c r="O61" s="82">
        <f t="shared" si="5"/>
        <v>0</v>
      </c>
      <c r="S61" s="57" t="s">
        <v>107</v>
      </c>
      <c r="T61" s="58" t="s">
        <v>38</v>
      </c>
      <c r="U61" s="59" t="s">
        <v>30</v>
      </c>
      <c r="V61" s="87">
        <v>190668.14978179481</v>
      </c>
    </row>
    <row r="62" spans="1:22" s="3" customFormat="1" ht="13.5" x14ac:dyDescent="0.25">
      <c r="A62" s="41">
        <v>23</v>
      </c>
      <c r="B62" s="1"/>
      <c r="C62" s="1"/>
      <c r="D62" s="1"/>
      <c r="E62" s="1"/>
      <c r="F62" s="1"/>
      <c r="G62" s="1"/>
      <c r="H62" s="2"/>
      <c r="I62" s="2"/>
      <c r="J62" s="66">
        <v>0</v>
      </c>
      <c r="K62" s="82">
        <f t="shared" si="4"/>
        <v>0</v>
      </c>
      <c r="L62" s="81"/>
      <c r="M62" s="81"/>
      <c r="N62" s="81"/>
      <c r="O62" s="82">
        <f t="shared" si="5"/>
        <v>0</v>
      </c>
      <c r="S62" s="57" t="s">
        <v>108</v>
      </c>
      <c r="T62" s="58" t="s">
        <v>109</v>
      </c>
      <c r="U62" s="59" t="s">
        <v>27</v>
      </c>
      <c r="V62" s="87">
        <v>0</v>
      </c>
    </row>
    <row r="63" spans="1:22" s="3" customFormat="1" ht="13.5" x14ac:dyDescent="0.25">
      <c r="A63" s="41">
        <v>24</v>
      </c>
      <c r="B63" s="1"/>
      <c r="C63" s="1"/>
      <c r="D63" s="1"/>
      <c r="E63" s="1"/>
      <c r="F63" s="1"/>
      <c r="G63" s="1"/>
      <c r="H63" s="2"/>
      <c r="I63" s="2"/>
      <c r="J63" s="66">
        <v>0</v>
      </c>
      <c r="K63" s="82">
        <f t="shared" si="4"/>
        <v>0</v>
      </c>
      <c r="L63" s="81"/>
      <c r="M63" s="81"/>
      <c r="N63" s="81"/>
      <c r="O63" s="82">
        <f t="shared" si="5"/>
        <v>0</v>
      </c>
      <c r="S63" s="57" t="s">
        <v>110</v>
      </c>
      <c r="T63" s="58" t="s">
        <v>91</v>
      </c>
      <c r="U63" s="59" t="s">
        <v>30</v>
      </c>
      <c r="V63" s="87">
        <v>1212611.2492037513</v>
      </c>
    </row>
    <row r="64" spans="1:22" s="3" customFormat="1" ht="13.5" x14ac:dyDescent="0.25">
      <c r="A64" s="41">
        <v>25</v>
      </c>
      <c r="B64" s="1"/>
      <c r="C64" s="1"/>
      <c r="D64" s="1"/>
      <c r="E64" s="1"/>
      <c r="F64" s="1"/>
      <c r="G64" s="1"/>
      <c r="H64" s="2"/>
      <c r="I64" s="2"/>
      <c r="J64" s="66">
        <v>0</v>
      </c>
      <c r="K64" s="82">
        <f t="shared" si="4"/>
        <v>0</v>
      </c>
      <c r="L64" s="81"/>
      <c r="M64" s="81"/>
      <c r="N64" s="81"/>
      <c r="O64" s="82">
        <f t="shared" si="5"/>
        <v>0</v>
      </c>
      <c r="S64" s="57" t="s">
        <v>111</v>
      </c>
      <c r="T64" s="58" t="s">
        <v>42</v>
      </c>
      <c r="U64" s="59" t="s">
        <v>30</v>
      </c>
      <c r="V64" s="87">
        <v>4957614.3463882282</v>
      </c>
    </row>
    <row r="65" spans="1:22" s="3" customFormat="1" ht="13.5" x14ac:dyDescent="0.25">
      <c r="A65" s="41">
        <v>26</v>
      </c>
      <c r="B65" s="1"/>
      <c r="C65" s="1"/>
      <c r="D65" s="1"/>
      <c r="E65" s="1"/>
      <c r="F65" s="1"/>
      <c r="G65" s="1"/>
      <c r="H65" s="2"/>
      <c r="I65" s="2"/>
      <c r="J65" s="66">
        <v>0</v>
      </c>
      <c r="K65" s="82">
        <f t="shared" si="4"/>
        <v>0</v>
      </c>
      <c r="L65" s="81"/>
      <c r="M65" s="81"/>
      <c r="N65" s="81"/>
      <c r="O65" s="82">
        <f t="shared" si="5"/>
        <v>0</v>
      </c>
      <c r="S65" s="57" t="s">
        <v>112</v>
      </c>
      <c r="T65" s="58" t="s">
        <v>66</v>
      </c>
      <c r="U65" s="59" t="s">
        <v>27</v>
      </c>
      <c r="V65" s="87">
        <v>0</v>
      </c>
    </row>
    <row r="66" spans="1:22" s="3" customFormat="1" ht="13.5" x14ac:dyDescent="0.25">
      <c r="A66" s="41">
        <v>27</v>
      </c>
      <c r="B66" s="1"/>
      <c r="C66" s="1"/>
      <c r="D66" s="1"/>
      <c r="E66" s="1"/>
      <c r="F66" s="1"/>
      <c r="G66" s="1"/>
      <c r="H66" s="2"/>
      <c r="I66" s="2"/>
      <c r="J66" s="66">
        <v>0</v>
      </c>
      <c r="K66" s="82">
        <f t="shared" si="4"/>
        <v>0</v>
      </c>
      <c r="L66" s="81"/>
      <c r="M66" s="81"/>
      <c r="N66" s="81"/>
      <c r="O66" s="82">
        <f t="shared" si="5"/>
        <v>0</v>
      </c>
      <c r="S66" s="57" t="s">
        <v>113</v>
      </c>
      <c r="T66" s="58" t="s">
        <v>114</v>
      </c>
      <c r="U66" s="59" t="s">
        <v>30</v>
      </c>
      <c r="V66" s="87">
        <v>6784028.0766305849</v>
      </c>
    </row>
    <row r="67" spans="1:22" s="3" customFormat="1" ht="13.5" x14ac:dyDescent="0.25">
      <c r="A67" s="41">
        <v>28</v>
      </c>
      <c r="B67" s="1"/>
      <c r="C67" s="1"/>
      <c r="D67" s="1"/>
      <c r="E67" s="1"/>
      <c r="F67" s="1"/>
      <c r="G67" s="1"/>
      <c r="H67" s="2"/>
      <c r="I67" s="2"/>
      <c r="J67" s="66">
        <v>0</v>
      </c>
      <c r="K67" s="82">
        <f t="shared" si="4"/>
        <v>0</v>
      </c>
      <c r="L67" s="81"/>
      <c r="M67" s="81"/>
      <c r="N67" s="81"/>
      <c r="O67" s="82">
        <f t="shared" si="5"/>
        <v>0</v>
      </c>
      <c r="S67" s="57" t="s">
        <v>115</v>
      </c>
      <c r="T67" s="58" t="s">
        <v>66</v>
      </c>
      <c r="U67" s="59" t="s">
        <v>30</v>
      </c>
      <c r="V67" s="87">
        <v>0</v>
      </c>
    </row>
    <row r="68" spans="1:22" s="3" customFormat="1" ht="13.5" x14ac:dyDescent="0.25">
      <c r="A68" s="41">
        <v>29</v>
      </c>
      <c r="B68" s="1"/>
      <c r="C68" s="1"/>
      <c r="D68" s="1"/>
      <c r="E68" s="1"/>
      <c r="F68" s="1"/>
      <c r="G68" s="1"/>
      <c r="H68" s="2"/>
      <c r="I68" s="2"/>
      <c r="J68" s="66">
        <v>0</v>
      </c>
      <c r="K68" s="82">
        <f t="shared" si="4"/>
        <v>0</v>
      </c>
      <c r="L68" s="81"/>
      <c r="M68" s="81"/>
      <c r="N68" s="81"/>
      <c r="O68" s="82">
        <f t="shared" si="5"/>
        <v>0</v>
      </c>
      <c r="S68" s="57" t="s">
        <v>116</v>
      </c>
      <c r="T68" s="58" t="s">
        <v>114</v>
      </c>
      <c r="U68" s="59" t="s">
        <v>27</v>
      </c>
      <c r="V68" s="87">
        <v>953024.48623479926</v>
      </c>
    </row>
    <row r="69" spans="1:22" s="3" customFormat="1" ht="13.5" x14ac:dyDescent="0.25">
      <c r="A69" s="41">
        <v>30</v>
      </c>
      <c r="B69" s="1"/>
      <c r="C69" s="1"/>
      <c r="D69" s="1"/>
      <c r="E69" s="1"/>
      <c r="F69" s="1"/>
      <c r="G69" s="1"/>
      <c r="H69" s="2"/>
      <c r="I69" s="2"/>
      <c r="J69" s="66">
        <v>0</v>
      </c>
      <c r="K69" s="82">
        <f t="shared" si="4"/>
        <v>0</v>
      </c>
      <c r="L69" s="81"/>
      <c r="M69" s="81"/>
      <c r="N69" s="81"/>
      <c r="O69" s="82">
        <f t="shared" si="5"/>
        <v>0</v>
      </c>
      <c r="S69" s="57" t="s">
        <v>117</v>
      </c>
      <c r="T69" s="58" t="s">
        <v>70</v>
      </c>
      <c r="U69" s="59" t="s">
        <v>30</v>
      </c>
      <c r="V69" s="87">
        <v>305886.30756963446</v>
      </c>
    </row>
    <row r="70" spans="1:22" s="3" customFormat="1" ht="13.5" x14ac:dyDescent="0.25">
      <c r="A70" s="41">
        <v>31</v>
      </c>
      <c r="B70" s="1"/>
      <c r="C70" s="1"/>
      <c r="D70" s="1"/>
      <c r="E70" s="1"/>
      <c r="F70" s="1"/>
      <c r="G70" s="1"/>
      <c r="H70" s="2"/>
      <c r="I70" s="2"/>
      <c r="J70" s="66">
        <v>0</v>
      </c>
      <c r="K70" s="82">
        <f t="shared" si="4"/>
        <v>0</v>
      </c>
      <c r="L70" s="81"/>
      <c r="M70" s="81"/>
      <c r="N70" s="81"/>
      <c r="O70" s="82">
        <f t="shared" si="5"/>
        <v>0</v>
      </c>
      <c r="S70" s="57" t="s">
        <v>118</v>
      </c>
      <c r="T70" s="58" t="s">
        <v>29</v>
      </c>
      <c r="U70" s="59" t="s">
        <v>30</v>
      </c>
      <c r="V70" s="87">
        <v>7788594.0334679745</v>
      </c>
    </row>
    <row r="71" spans="1:22" s="3" customFormat="1" ht="13.5" x14ac:dyDescent="0.25">
      <c r="A71" s="41">
        <v>32</v>
      </c>
      <c r="B71" s="1"/>
      <c r="C71" s="1"/>
      <c r="D71" s="1"/>
      <c r="E71" s="1"/>
      <c r="F71" s="1"/>
      <c r="G71" s="1"/>
      <c r="H71" s="2"/>
      <c r="I71" s="2"/>
      <c r="J71" s="66">
        <v>0</v>
      </c>
      <c r="K71" s="82">
        <f t="shared" si="4"/>
        <v>0</v>
      </c>
      <c r="L71" s="81"/>
      <c r="M71" s="81"/>
      <c r="N71" s="81"/>
      <c r="O71" s="82">
        <f t="shared" si="5"/>
        <v>0</v>
      </c>
      <c r="S71" s="57" t="s">
        <v>119</v>
      </c>
      <c r="T71" s="58" t="s">
        <v>88</v>
      </c>
      <c r="U71" s="59" t="s">
        <v>30</v>
      </c>
      <c r="V71" s="87">
        <v>251201.34482171308</v>
      </c>
    </row>
    <row r="72" spans="1:22" s="3" customFormat="1" ht="13.5" x14ac:dyDescent="0.25">
      <c r="A72" s="41">
        <v>33</v>
      </c>
      <c r="B72" s="1"/>
      <c r="C72" s="1"/>
      <c r="D72" s="1"/>
      <c r="E72" s="1"/>
      <c r="F72" s="1"/>
      <c r="G72" s="1"/>
      <c r="H72" s="2"/>
      <c r="I72" s="2"/>
      <c r="J72" s="66">
        <v>0</v>
      </c>
      <c r="K72" s="82">
        <f t="shared" si="4"/>
        <v>0</v>
      </c>
      <c r="L72" s="81"/>
      <c r="M72" s="81"/>
      <c r="N72" s="81"/>
      <c r="O72" s="82">
        <f t="shared" si="5"/>
        <v>0</v>
      </c>
      <c r="S72" s="57" t="s">
        <v>120</v>
      </c>
      <c r="T72" s="58" t="s">
        <v>64</v>
      </c>
      <c r="U72" s="59" t="s">
        <v>27</v>
      </c>
      <c r="V72" s="87">
        <v>346583.06818754558</v>
      </c>
    </row>
    <row r="73" spans="1:22" s="3" customFormat="1" ht="13.5" x14ac:dyDescent="0.25">
      <c r="A73" s="41">
        <v>34</v>
      </c>
      <c r="B73" s="1"/>
      <c r="C73" s="1"/>
      <c r="D73" s="1"/>
      <c r="E73" s="1"/>
      <c r="F73" s="1"/>
      <c r="G73" s="1"/>
      <c r="H73" s="2"/>
      <c r="I73" s="2"/>
      <c r="J73" s="66">
        <v>0</v>
      </c>
      <c r="K73" s="82">
        <f t="shared" si="4"/>
        <v>0</v>
      </c>
      <c r="L73" s="81"/>
      <c r="M73" s="81"/>
      <c r="N73" s="81"/>
      <c r="O73" s="82">
        <f t="shared" si="5"/>
        <v>0</v>
      </c>
      <c r="S73" s="57" t="s">
        <v>121</v>
      </c>
      <c r="T73" s="58" t="s">
        <v>91</v>
      </c>
      <c r="U73" s="59" t="s">
        <v>27</v>
      </c>
      <c r="V73" s="87">
        <v>0</v>
      </c>
    </row>
    <row r="74" spans="1:22" s="3" customFormat="1" ht="13.5" x14ac:dyDescent="0.25">
      <c r="A74" s="41">
        <v>35</v>
      </c>
      <c r="B74" s="1"/>
      <c r="C74" s="1"/>
      <c r="D74" s="1"/>
      <c r="E74" s="1"/>
      <c r="F74" s="1"/>
      <c r="G74" s="1"/>
      <c r="H74" s="2"/>
      <c r="I74" s="2"/>
      <c r="J74" s="66">
        <v>0</v>
      </c>
      <c r="K74" s="82">
        <f t="shared" si="4"/>
        <v>0</v>
      </c>
      <c r="L74" s="81"/>
      <c r="M74" s="81"/>
      <c r="N74" s="81"/>
      <c r="O74" s="82">
        <f t="shared" si="5"/>
        <v>0</v>
      </c>
      <c r="S74" s="57" t="s">
        <v>122</v>
      </c>
      <c r="T74" s="58" t="s">
        <v>123</v>
      </c>
      <c r="U74" s="59" t="s">
        <v>30</v>
      </c>
      <c r="V74" s="87">
        <v>0</v>
      </c>
    </row>
    <row r="75" spans="1:22" s="3" customFormat="1" ht="13.5" x14ac:dyDescent="0.25">
      <c r="A75" s="41">
        <v>36</v>
      </c>
      <c r="B75" s="1"/>
      <c r="C75" s="1"/>
      <c r="D75" s="1"/>
      <c r="E75" s="1"/>
      <c r="F75" s="1"/>
      <c r="G75" s="1"/>
      <c r="H75" s="2"/>
      <c r="I75" s="2"/>
      <c r="J75" s="66">
        <v>0</v>
      </c>
      <c r="K75" s="82">
        <f t="shared" si="4"/>
        <v>0</v>
      </c>
      <c r="L75" s="81"/>
      <c r="M75" s="81"/>
      <c r="N75" s="81"/>
      <c r="O75" s="82">
        <f t="shared" si="5"/>
        <v>0</v>
      </c>
      <c r="S75" s="57" t="s">
        <v>124</v>
      </c>
      <c r="T75" s="58" t="s">
        <v>51</v>
      </c>
      <c r="U75" s="59" t="s">
        <v>27</v>
      </c>
      <c r="V75" s="87">
        <v>230098.92721644347</v>
      </c>
    </row>
    <row r="76" spans="1:22" s="3" customFormat="1" ht="13.5" x14ac:dyDescent="0.25">
      <c r="A76" s="41">
        <v>37</v>
      </c>
      <c r="B76" s="1"/>
      <c r="C76" s="1"/>
      <c r="D76" s="1"/>
      <c r="E76" s="1"/>
      <c r="F76" s="1"/>
      <c r="G76" s="1"/>
      <c r="H76" s="2"/>
      <c r="I76" s="2"/>
      <c r="J76" s="66">
        <v>0</v>
      </c>
      <c r="K76" s="82">
        <f t="shared" si="4"/>
        <v>0</v>
      </c>
      <c r="L76" s="81"/>
      <c r="M76" s="81"/>
      <c r="N76" s="81"/>
      <c r="O76" s="82">
        <f t="shared" si="5"/>
        <v>0</v>
      </c>
      <c r="S76" s="57" t="s">
        <v>125</v>
      </c>
      <c r="T76" s="58" t="s">
        <v>109</v>
      </c>
      <c r="U76" s="59" t="s">
        <v>27</v>
      </c>
      <c r="V76" s="87">
        <v>223009.09924758525</v>
      </c>
    </row>
    <row r="77" spans="1:22" s="3" customFormat="1" ht="13.5" x14ac:dyDescent="0.25">
      <c r="A77" s="41">
        <v>38</v>
      </c>
      <c r="B77" s="1"/>
      <c r="C77" s="1"/>
      <c r="D77" s="1"/>
      <c r="E77" s="1"/>
      <c r="F77" s="1"/>
      <c r="G77" s="1"/>
      <c r="H77" s="2"/>
      <c r="I77" s="2"/>
      <c r="J77" s="66">
        <v>0</v>
      </c>
      <c r="K77" s="82">
        <f t="shared" si="4"/>
        <v>0</v>
      </c>
      <c r="L77" s="81"/>
      <c r="M77" s="81"/>
      <c r="N77" s="81"/>
      <c r="O77" s="82">
        <f t="shared" si="5"/>
        <v>0</v>
      </c>
      <c r="S77" s="57" t="s">
        <v>126</v>
      </c>
      <c r="T77" s="58" t="s">
        <v>42</v>
      </c>
      <c r="U77" s="59" t="s">
        <v>30</v>
      </c>
      <c r="V77" s="87">
        <v>784720.45106919401</v>
      </c>
    </row>
    <row r="78" spans="1:22" s="3" customFormat="1" ht="13.5" x14ac:dyDescent="0.25">
      <c r="A78" s="41">
        <v>39</v>
      </c>
      <c r="B78" s="1"/>
      <c r="C78" s="1"/>
      <c r="D78" s="1"/>
      <c r="E78" s="1"/>
      <c r="F78" s="1"/>
      <c r="G78" s="1"/>
      <c r="H78" s="2"/>
      <c r="I78" s="2"/>
      <c r="J78" s="66">
        <v>0</v>
      </c>
      <c r="K78" s="82">
        <f t="shared" si="4"/>
        <v>0</v>
      </c>
      <c r="L78" s="81"/>
      <c r="M78" s="81"/>
      <c r="N78" s="81"/>
      <c r="O78" s="82">
        <f t="shared" si="5"/>
        <v>0</v>
      </c>
      <c r="S78" s="57" t="s">
        <v>127</v>
      </c>
      <c r="T78" s="58" t="s">
        <v>55</v>
      </c>
      <c r="U78" s="59" t="s">
        <v>30</v>
      </c>
      <c r="V78" s="87">
        <v>606405.09060764115</v>
      </c>
    </row>
    <row r="79" spans="1:22" s="3" customFormat="1" ht="13.5" x14ac:dyDescent="0.25">
      <c r="A79" s="41">
        <v>40</v>
      </c>
      <c r="B79" s="1"/>
      <c r="C79" s="1"/>
      <c r="D79" s="1"/>
      <c r="E79" s="1"/>
      <c r="F79" s="1"/>
      <c r="G79" s="1"/>
      <c r="H79" s="2"/>
      <c r="I79" s="2"/>
      <c r="J79" s="66">
        <v>0</v>
      </c>
      <c r="K79" s="82">
        <f t="shared" si="4"/>
        <v>0</v>
      </c>
      <c r="L79" s="81"/>
      <c r="M79" s="81"/>
      <c r="N79" s="81"/>
      <c r="O79" s="82">
        <f t="shared" si="5"/>
        <v>0</v>
      </c>
      <c r="S79" s="57" t="s">
        <v>128</v>
      </c>
      <c r="T79" s="58" t="s">
        <v>44</v>
      </c>
      <c r="U79" s="59" t="s">
        <v>27</v>
      </c>
      <c r="V79" s="87">
        <v>154391.16168409883</v>
      </c>
    </row>
    <row r="80" spans="1:22" s="3" customFormat="1" ht="15.75" customHeight="1" x14ac:dyDescent="0.25">
      <c r="A80" s="41"/>
      <c r="B80" s="78"/>
      <c r="C80" s="78"/>
      <c r="D80" s="78"/>
      <c r="E80" s="78"/>
      <c r="F80" s="78"/>
      <c r="G80" s="78"/>
      <c r="H80" s="125" t="s">
        <v>320</v>
      </c>
      <c r="I80" s="126"/>
      <c r="J80" s="79">
        <f t="shared" ref="J80:O80" si="6">SUM(J53:J79)</f>
        <v>0</v>
      </c>
      <c r="K80" s="79">
        <f t="shared" si="6"/>
        <v>0</v>
      </c>
      <c r="L80" s="79">
        <f t="shared" si="6"/>
        <v>0</v>
      </c>
      <c r="M80" s="79">
        <f t="shared" si="6"/>
        <v>0</v>
      </c>
      <c r="N80" s="79">
        <f t="shared" si="6"/>
        <v>0</v>
      </c>
      <c r="O80" s="79">
        <f t="shared" si="6"/>
        <v>0</v>
      </c>
      <c r="S80" s="57" t="s">
        <v>129</v>
      </c>
      <c r="T80" s="58" t="s">
        <v>66</v>
      </c>
      <c r="U80" s="59" t="s">
        <v>30</v>
      </c>
      <c r="V80" s="87">
        <v>185671.22780861607</v>
      </c>
    </row>
    <row r="81" spans="12:22" s="3" customFormat="1" ht="13.5" x14ac:dyDescent="0.25">
      <c r="L81" s="51"/>
      <c r="M81" s="52"/>
      <c r="N81" s="5"/>
      <c r="S81" s="57" t="s">
        <v>130</v>
      </c>
      <c r="T81" s="58" t="s">
        <v>60</v>
      </c>
      <c r="U81" s="59" t="s">
        <v>30</v>
      </c>
      <c r="V81" s="87">
        <v>0</v>
      </c>
    </row>
    <row r="82" spans="12:22" s="3" customFormat="1" ht="13.5" x14ac:dyDescent="0.25">
      <c r="L82" s="51"/>
      <c r="M82" s="52"/>
      <c r="N82" s="5"/>
      <c r="S82" s="57" t="s">
        <v>131</v>
      </c>
      <c r="T82" s="58" t="s">
        <v>109</v>
      </c>
      <c r="U82" s="59" t="s">
        <v>30</v>
      </c>
      <c r="V82" s="87">
        <v>354376.87132063817</v>
      </c>
    </row>
    <row r="83" spans="12:22" s="3" customFormat="1" ht="13.5" x14ac:dyDescent="0.25">
      <c r="L83" s="51"/>
      <c r="M83" s="52"/>
      <c r="N83" s="5"/>
      <c r="S83" s="57" t="s">
        <v>132</v>
      </c>
      <c r="T83" s="58" t="s">
        <v>62</v>
      </c>
      <c r="U83" s="59" t="s">
        <v>30</v>
      </c>
      <c r="V83" s="87">
        <v>792652.92923969706</v>
      </c>
    </row>
    <row r="84" spans="12:22" s="3" customFormat="1" ht="13.5" x14ac:dyDescent="0.25">
      <c r="L84" s="51"/>
      <c r="M84" s="52"/>
      <c r="N84" s="5"/>
      <c r="S84" s="57" t="s">
        <v>133</v>
      </c>
      <c r="T84" s="58" t="s">
        <v>40</v>
      </c>
      <c r="U84" s="59" t="s">
        <v>30</v>
      </c>
      <c r="V84" s="87">
        <v>1235859.6300953785</v>
      </c>
    </row>
    <row r="85" spans="12:22" s="3" customFormat="1" ht="13.5" x14ac:dyDescent="0.25">
      <c r="L85" s="51"/>
      <c r="M85" s="52"/>
      <c r="N85" s="5"/>
      <c r="S85" s="57" t="s">
        <v>134</v>
      </c>
      <c r="T85" s="58" t="s">
        <v>44</v>
      </c>
      <c r="U85" s="59" t="s">
        <v>30</v>
      </c>
      <c r="V85" s="87">
        <v>4124732.6101685483</v>
      </c>
    </row>
    <row r="86" spans="12:22" s="3" customFormat="1" ht="13.5" x14ac:dyDescent="0.25">
      <c r="L86" s="51"/>
      <c r="M86" s="52"/>
      <c r="N86" s="5"/>
      <c r="S86" s="57" t="s">
        <v>135</v>
      </c>
      <c r="T86" s="58" t="s">
        <v>60</v>
      </c>
      <c r="U86" s="59" t="s">
        <v>30</v>
      </c>
      <c r="V86" s="87">
        <v>0</v>
      </c>
    </row>
    <row r="87" spans="12:22" s="3" customFormat="1" ht="13.5" x14ac:dyDescent="0.25">
      <c r="L87" s="51"/>
      <c r="M87" s="52"/>
      <c r="N87" s="5"/>
      <c r="S87" s="57" t="s">
        <v>136</v>
      </c>
      <c r="T87" s="58" t="s">
        <v>44</v>
      </c>
      <c r="U87" s="59" t="s">
        <v>30</v>
      </c>
      <c r="V87" s="87">
        <v>670068.0352253638</v>
      </c>
    </row>
    <row r="88" spans="12:22" s="3" customFormat="1" ht="13.5" x14ac:dyDescent="0.25">
      <c r="L88" s="51"/>
      <c r="M88" s="52"/>
      <c r="N88" s="5"/>
      <c r="S88" s="57" t="s">
        <v>137</v>
      </c>
      <c r="T88" s="58" t="s">
        <v>47</v>
      </c>
      <c r="U88" s="59" t="s">
        <v>30</v>
      </c>
      <c r="V88" s="87">
        <v>0</v>
      </c>
    </row>
    <row r="89" spans="12:22" s="3" customFormat="1" ht="13.5" x14ac:dyDescent="0.25">
      <c r="L89" s="51"/>
      <c r="M89" s="52"/>
      <c r="N89" s="5"/>
      <c r="S89" s="57" t="s">
        <v>138</v>
      </c>
      <c r="T89" s="58" t="s">
        <v>88</v>
      </c>
      <c r="U89" s="59" t="s">
        <v>30</v>
      </c>
      <c r="V89" s="87">
        <v>6078868.336770256</v>
      </c>
    </row>
    <row r="90" spans="12:22" s="3" customFormat="1" ht="13.5" x14ac:dyDescent="0.25">
      <c r="L90" s="51"/>
      <c r="M90" s="52"/>
      <c r="N90" s="5"/>
      <c r="S90" s="57" t="s">
        <v>139</v>
      </c>
      <c r="T90" s="58" t="s">
        <v>34</v>
      </c>
      <c r="U90" s="59" t="s">
        <v>30</v>
      </c>
      <c r="V90" s="87">
        <v>545509.40388751309</v>
      </c>
    </row>
    <row r="91" spans="12:22" s="3" customFormat="1" ht="13.5" x14ac:dyDescent="0.25">
      <c r="L91" s="51"/>
      <c r="M91" s="52"/>
      <c r="N91" s="5"/>
      <c r="S91" s="57" t="s">
        <v>140</v>
      </c>
      <c r="T91" s="58" t="s">
        <v>42</v>
      </c>
      <c r="U91" s="59" t="s">
        <v>30</v>
      </c>
      <c r="V91" s="87">
        <v>4124707.9396031126</v>
      </c>
    </row>
    <row r="92" spans="12:22" s="3" customFormat="1" ht="13.5" x14ac:dyDescent="0.25">
      <c r="L92" s="51"/>
      <c r="M92" s="52"/>
      <c r="N92" s="5"/>
      <c r="S92" s="57" t="s">
        <v>141</v>
      </c>
      <c r="T92" s="58" t="s">
        <v>38</v>
      </c>
      <c r="U92" s="59" t="s">
        <v>30</v>
      </c>
      <c r="V92" s="87">
        <v>0</v>
      </c>
    </row>
    <row r="93" spans="12:22" s="3" customFormat="1" ht="13.5" x14ac:dyDescent="0.25">
      <c r="L93" s="51"/>
      <c r="M93" s="52"/>
      <c r="N93" s="5"/>
      <c r="S93" s="57" t="s">
        <v>142</v>
      </c>
      <c r="T93" s="58" t="s">
        <v>109</v>
      </c>
      <c r="U93" s="59" t="s">
        <v>27</v>
      </c>
      <c r="V93" s="87">
        <v>516854.80289753497</v>
      </c>
    </row>
    <row r="94" spans="12:22" s="3" customFormat="1" ht="13.5" x14ac:dyDescent="0.25">
      <c r="L94" s="51"/>
      <c r="M94" s="52"/>
      <c r="N94" s="5"/>
      <c r="S94" s="57" t="s">
        <v>143</v>
      </c>
      <c r="T94" s="58" t="s">
        <v>26</v>
      </c>
      <c r="U94" s="59" t="s">
        <v>30</v>
      </c>
      <c r="V94" s="87">
        <v>1161539.2060560829</v>
      </c>
    </row>
    <row r="95" spans="12:22" s="3" customFormat="1" ht="13.5" x14ac:dyDescent="0.25">
      <c r="L95" s="51"/>
      <c r="M95" s="52"/>
      <c r="N95" s="5"/>
      <c r="S95" s="57" t="s">
        <v>144</v>
      </c>
      <c r="T95" s="58" t="s">
        <v>62</v>
      </c>
      <c r="U95" s="59" t="s">
        <v>27</v>
      </c>
      <c r="V95" s="87">
        <v>434422.67539048934</v>
      </c>
    </row>
    <row r="96" spans="12:22" s="3" customFormat="1" ht="13.5" x14ac:dyDescent="0.25">
      <c r="L96" s="51"/>
      <c r="M96" s="52"/>
      <c r="N96" s="5"/>
      <c r="S96" s="57" t="s">
        <v>145</v>
      </c>
      <c r="T96" s="58" t="s">
        <v>40</v>
      </c>
      <c r="U96" s="59" t="s">
        <v>30</v>
      </c>
      <c r="V96" s="87">
        <v>1679175.5160130614</v>
      </c>
    </row>
    <row r="97" spans="12:22" s="3" customFormat="1" ht="13.5" x14ac:dyDescent="0.25">
      <c r="L97" s="51"/>
      <c r="M97" s="52"/>
      <c r="N97" s="5"/>
      <c r="S97" s="57" t="s">
        <v>146</v>
      </c>
      <c r="T97" s="58" t="s">
        <v>44</v>
      </c>
      <c r="U97" s="59" t="s">
        <v>30</v>
      </c>
      <c r="V97" s="87">
        <v>0</v>
      </c>
    </row>
    <row r="98" spans="12:22" s="3" customFormat="1" ht="13.5" x14ac:dyDescent="0.25">
      <c r="L98" s="51"/>
      <c r="M98" s="52"/>
      <c r="N98" s="5"/>
      <c r="S98" s="57" t="s">
        <v>147</v>
      </c>
      <c r="T98" s="58" t="s">
        <v>66</v>
      </c>
      <c r="U98" s="59" t="s">
        <v>27</v>
      </c>
      <c r="V98" s="87">
        <v>0</v>
      </c>
    </row>
    <row r="99" spans="12:22" s="3" customFormat="1" ht="13.5" x14ac:dyDescent="0.25">
      <c r="L99" s="51"/>
      <c r="M99" s="52"/>
      <c r="N99" s="5"/>
      <c r="S99" s="57" t="s">
        <v>148</v>
      </c>
      <c r="T99" s="58" t="s">
        <v>51</v>
      </c>
      <c r="U99" s="59" t="s">
        <v>30</v>
      </c>
      <c r="V99" s="87">
        <v>0</v>
      </c>
    </row>
    <row r="100" spans="12:22" s="3" customFormat="1" ht="13.5" x14ac:dyDescent="0.25">
      <c r="L100" s="51"/>
      <c r="M100" s="52"/>
      <c r="N100" s="5"/>
      <c r="S100" s="57" t="s">
        <v>149</v>
      </c>
      <c r="T100" s="58" t="s">
        <v>38</v>
      </c>
      <c r="U100" s="59" t="s">
        <v>30</v>
      </c>
      <c r="V100" s="87">
        <v>271623.56031301606</v>
      </c>
    </row>
    <row r="101" spans="12:22" s="3" customFormat="1" ht="13.5" x14ac:dyDescent="0.25">
      <c r="L101" s="51"/>
      <c r="M101" s="52"/>
      <c r="N101" s="5"/>
      <c r="S101" s="57" t="s">
        <v>150</v>
      </c>
      <c r="T101" s="58" t="s">
        <v>66</v>
      </c>
      <c r="U101" s="59" t="s">
        <v>30</v>
      </c>
      <c r="V101" s="87">
        <v>243148.74439090388</v>
      </c>
    </row>
    <row r="102" spans="12:22" s="3" customFormat="1" ht="13.5" x14ac:dyDescent="0.25">
      <c r="L102" s="51"/>
      <c r="M102" s="52"/>
      <c r="N102" s="5"/>
      <c r="S102" s="57" t="s">
        <v>151</v>
      </c>
      <c r="T102" s="58" t="s">
        <v>82</v>
      </c>
      <c r="U102" s="59" t="s">
        <v>30</v>
      </c>
      <c r="V102" s="87">
        <v>827239.54517880117</v>
      </c>
    </row>
    <row r="103" spans="12:22" s="3" customFormat="1" ht="13.5" x14ac:dyDescent="0.25">
      <c r="L103" s="51"/>
      <c r="M103" s="52"/>
      <c r="N103" s="5"/>
      <c r="S103" s="57" t="s">
        <v>152</v>
      </c>
      <c r="T103" s="58" t="s">
        <v>60</v>
      </c>
      <c r="U103" s="59" t="s">
        <v>30</v>
      </c>
      <c r="V103" s="87">
        <v>0</v>
      </c>
    </row>
    <row r="104" spans="12:22" s="3" customFormat="1" ht="13.5" x14ac:dyDescent="0.25">
      <c r="L104" s="51"/>
      <c r="M104" s="52"/>
      <c r="N104" s="5"/>
      <c r="S104" s="57" t="s">
        <v>153</v>
      </c>
      <c r="T104" s="58" t="s">
        <v>58</v>
      </c>
      <c r="U104" s="59" t="s">
        <v>30</v>
      </c>
      <c r="V104" s="87">
        <v>1009880.2161162508</v>
      </c>
    </row>
    <row r="105" spans="12:22" s="3" customFormat="1" ht="13.5" x14ac:dyDescent="0.25">
      <c r="L105" s="51"/>
      <c r="M105" s="52"/>
      <c r="N105" s="5"/>
      <c r="S105" s="57" t="s">
        <v>154</v>
      </c>
      <c r="T105" s="58" t="s">
        <v>38</v>
      </c>
      <c r="U105" s="59" t="s">
        <v>30</v>
      </c>
      <c r="V105" s="87">
        <v>261999.25284559958</v>
      </c>
    </row>
    <row r="106" spans="12:22" s="3" customFormat="1" ht="13.5" x14ac:dyDescent="0.25">
      <c r="L106" s="51"/>
      <c r="M106" s="52"/>
      <c r="N106" s="5"/>
      <c r="S106" s="57" t="s">
        <v>155</v>
      </c>
      <c r="T106" s="58" t="s">
        <v>55</v>
      </c>
      <c r="U106" s="59" t="s">
        <v>30</v>
      </c>
      <c r="V106" s="87">
        <v>338623.00559918757</v>
      </c>
    </row>
    <row r="107" spans="12:22" s="3" customFormat="1" ht="13.5" x14ac:dyDescent="0.25">
      <c r="L107" s="51"/>
      <c r="M107" s="52"/>
      <c r="N107" s="5"/>
      <c r="S107" s="57" t="s">
        <v>156</v>
      </c>
      <c r="T107" s="58" t="s">
        <v>47</v>
      </c>
      <c r="U107" s="59" t="s">
        <v>30</v>
      </c>
      <c r="V107" s="87">
        <v>0</v>
      </c>
    </row>
    <row r="108" spans="12:22" s="3" customFormat="1" ht="13.5" x14ac:dyDescent="0.25">
      <c r="L108" s="51"/>
      <c r="M108" s="52"/>
      <c r="N108" s="5"/>
      <c r="S108" s="57" t="s">
        <v>157</v>
      </c>
      <c r="T108" s="58" t="s">
        <v>38</v>
      </c>
      <c r="U108" s="59" t="s">
        <v>30</v>
      </c>
      <c r="V108" s="87">
        <v>2071775.8840109021</v>
      </c>
    </row>
    <row r="109" spans="12:22" s="3" customFormat="1" ht="13.5" x14ac:dyDescent="0.25">
      <c r="L109" s="51"/>
      <c r="M109" s="52"/>
      <c r="N109" s="5"/>
      <c r="S109" s="57" t="s">
        <v>158</v>
      </c>
      <c r="T109" s="58" t="s">
        <v>26</v>
      </c>
      <c r="U109" s="59" t="s">
        <v>27</v>
      </c>
      <c r="V109" s="87">
        <v>346311.04132023134</v>
      </c>
    </row>
    <row r="110" spans="12:22" s="3" customFormat="1" ht="13.5" x14ac:dyDescent="0.25">
      <c r="L110" s="51"/>
      <c r="M110" s="52"/>
      <c r="N110" s="5"/>
      <c r="S110" s="57" t="s">
        <v>159</v>
      </c>
      <c r="T110" s="58" t="s">
        <v>68</v>
      </c>
      <c r="U110" s="59" t="s">
        <v>27</v>
      </c>
      <c r="V110" s="87">
        <v>908285.18556710705</v>
      </c>
    </row>
    <row r="111" spans="12:22" s="3" customFormat="1" ht="13.5" x14ac:dyDescent="0.25">
      <c r="L111" s="51"/>
      <c r="M111" s="52"/>
      <c r="N111" s="5"/>
      <c r="S111" s="57" t="s">
        <v>160</v>
      </c>
      <c r="T111" s="58" t="s">
        <v>51</v>
      </c>
      <c r="U111" s="59" t="s">
        <v>27</v>
      </c>
      <c r="V111" s="87">
        <v>318719.16542518372</v>
      </c>
    </row>
    <row r="112" spans="12:22" s="3" customFormat="1" ht="13.5" x14ac:dyDescent="0.25">
      <c r="L112" s="51"/>
      <c r="M112" s="52"/>
      <c r="N112" s="5"/>
      <c r="S112" s="57" t="s">
        <v>161</v>
      </c>
      <c r="T112" s="58" t="s">
        <v>44</v>
      </c>
      <c r="U112" s="59" t="s">
        <v>30</v>
      </c>
      <c r="V112" s="87">
        <v>2092859.4515073015</v>
      </c>
    </row>
    <row r="113" spans="12:22" s="3" customFormat="1" ht="13.5" x14ac:dyDescent="0.25">
      <c r="L113" s="51"/>
      <c r="M113" s="52"/>
      <c r="N113" s="5"/>
      <c r="S113" s="57" t="s">
        <v>162</v>
      </c>
      <c r="T113" s="58" t="s">
        <v>123</v>
      </c>
      <c r="U113" s="59" t="s">
        <v>30</v>
      </c>
      <c r="V113" s="87">
        <v>0</v>
      </c>
    </row>
    <row r="114" spans="12:22" s="3" customFormat="1" ht="13.5" x14ac:dyDescent="0.25">
      <c r="L114" s="51"/>
      <c r="M114" s="52"/>
      <c r="N114" s="5"/>
      <c r="S114" s="57" t="s">
        <v>163</v>
      </c>
      <c r="T114" s="58" t="s">
        <v>109</v>
      </c>
      <c r="U114" s="59" t="s">
        <v>30</v>
      </c>
      <c r="V114" s="87">
        <v>217549.58409502622</v>
      </c>
    </row>
    <row r="115" spans="12:22" s="3" customFormat="1" ht="13.5" x14ac:dyDescent="0.25">
      <c r="L115" s="51"/>
      <c r="M115" s="52"/>
      <c r="N115" s="5"/>
      <c r="S115" s="57" t="s">
        <v>164</v>
      </c>
      <c r="T115" s="58" t="s">
        <v>32</v>
      </c>
      <c r="U115" s="59" t="s">
        <v>27</v>
      </c>
      <c r="V115" s="87">
        <v>788084.9754797928</v>
      </c>
    </row>
    <row r="116" spans="12:22" s="3" customFormat="1" ht="13.5" x14ac:dyDescent="0.25">
      <c r="L116" s="51"/>
      <c r="M116" s="52"/>
      <c r="N116" s="5"/>
      <c r="S116" s="57" t="s">
        <v>165</v>
      </c>
      <c r="T116" s="58" t="s">
        <v>55</v>
      </c>
      <c r="U116" s="59" t="s">
        <v>30</v>
      </c>
      <c r="V116" s="87">
        <v>3852543.7396520269</v>
      </c>
    </row>
    <row r="117" spans="12:22" s="3" customFormat="1" ht="13.5" x14ac:dyDescent="0.25">
      <c r="L117" s="51"/>
      <c r="M117" s="52"/>
      <c r="N117" s="5"/>
      <c r="S117" s="57" t="s">
        <v>166</v>
      </c>
      <c r="T117" s="58" t="s">
        <v>64</v>
      </c>
      <c r="U117" s="59" t="s">
        <v>30</v>
      </c>
      <c r="V117" s="87">
        <v>0</v>
      </c>
    </row>
    <row r="118" spans="12:22" s="3" customFormat="1" ht="13.5" x14ac:dyDescent="0.25">
      <c r="L118" s="51"/>
      <c r="M118" s="52"/>
      <c r="N118" s="5"/>
      <c r="S118" s="57" t="s">
        <v>167</v>
      </c>
      <c r="T118" s="58" t="s">
        <v>109</v>
      </c>
      <c r="U118" s="59" t="s">
        <v>27</v>
      </c>
      <c r="V118" s="87">
        <v>0</v>
      </c>
    </row>
    <row r="119" spans="12:22" s="3" customFormat="1" ht="13.5" x14ac:dyDescent="0.25">
      <c r="L119" s="51"/>
      <c r="M119" s="52"/>
      <c r="N119" s="5"/>
      <c r="S119" s="57" t="s">
        <v>168</v>
      </c>
      <c r="T119" s="58" t="s">
        <v>38</v>
      </c>
      <c r="U119" s="59" t="s">
        <v>30</v>
      </c>
      <c r="V119" s="87">
        <v>368724.39408814744</v>
      </c>
    </row>
    <row r="120" spans="12:22" s="3" customFormat="1" ht="13.5" x14ac:dyDescent="0.25">
      <c r="L120" s="51"/>
      <c r="M120" s="52"/>
      <c r="N120" s="5"/>
      <c r="S120" s="57" t="s">
        <v>169</v>
      </c>
      <c r="T120" s="58" t="s">
        <v>88</v>
      </c>
      <c r="U120" s="59" t="s">
        <v>30</v>
      </c>
      <c r="V120" s="87">
        <v>2474429.8596845842</v>
      </c>
    </row>
    <row r="121" spans="12:22" s="3" customFormat="1" ht="13.5" x14ac:dyDescent="0.25">
      <c r="L121" s="51"/>
      <c r="M121" s="52"/>
      <c r="N121" s="5"/>
      <c r="S121" s="57" t="s">
        <v>170</v>
      </c>
      <c r="T121" s="58" t="s">
        <v>123</v>
      </c>
      <c r="U121" s="59" t="s">
        <v>30</v>
      </c>
      <c r="V121" s="87">
        <v>1404938.5130749117</v>
      </c>
    </row>
    <row r="122" spans="12:22" s="3" customFormat="1" ht="13.5" x14ac:dyDescent="0.25">
      <c r="L122" s="51"/>
      <c r="M122" s="52"/>
      <c r="N122" s="5"/>
      <c r="S122" s="57" t="s">
        <v>171</v>
      </c>
      <c r="T122" s="58" t="s">
        <v>42</v>
      </c>
      <c r="U122" s="59" t="s">
        <v>30</v>
      </c>
      <c r="V122" s="87">
        <v>696411.87994256185</v>
      </c>
    </row>
    <row r="123" spans="12:22" s="3" customFormat="1" ht="13.5" x14ac:dyDescent="0.25">
      <c r="L123" s="51"/>
      <c r="M123" s="52"/>
      <c r="N123" s="5"/>
      <c r="S123" s="57" t="s">
        <v>172</v>
      </c>
      <c r="T123" s="58" t="s">
        <v>82</v>
      </c>
      <c r="U123" s="59" t="s">
        <v>27</v>
      </c>
      <c r="V123" s="87">
        <v>333350.11940265627</v>
      </c>
    </row>
    <row r="124" spans="12:22" s="3" customFormat="1" ht="13.5" x14ac:dyDescent="0.25">
      <c r="L124" s="51"/>
      <c r="M124" s="52"/>
      <c r="N124" s="5"/>
      <c r="S124" s="57" t="s">
        <v>173</v>
      </c>
      <c r="T124" s="58" t="s">
        <v>64</v>
      </c>
      <c r="U124" s="59" t="s">
        <v>30</v>
      </c>
      <c r="V124" s="87">
        <v>0</v>
      </c>
    </row>
    <row r="125" spans="12:22" s="3" customFormat="1" ht="13.5" x14ac:dyDescent="0.25">
      <c r="L125" s="51"/>
      <c r="M125" s="52"/>
      <c r="N125" s="5"/>
      <c r="S125" s="57" t="s">
        <v>174</v>
      </c>
      <c r="T125" s="58" t="s">
        <v>82</v>
      </c>
      <c r="U125" s="59" t="s">
        <v>30</v>
      </c>
      <c r="V125" s="87">
        <v>1140125.1263995094</v>
      </c>
    </row>
    <row r="126" spans="12:22" s="3" customFormat="1" ht="13.5" x14ac:dyDescent="0.25">
      <c r="L126" s="51"/>
      <c r="M126" s="52"/>
      <c r="N126" s="5"/>
      <c r="S126" s="57" t="s">
        <v>175</v>
      </c>
      <c r="T126" s="58" t="s">
        <v>68</v>
      </c>
      <c r="U126" s="59" t="s">
        <v>30</v>
      </c>
      <c r="V126" s="87">
        <v>0</v>
      </c>
    </row>
    <row r="127" spans="12:22" s="3" customFormat="1" ht="13.5" x14ac:dyDescent="0.25">
      <c r="L127" s="51"/>
      <c r="M127" s="52"/>
      <c r="N127" s="5"/>
      <c r="S127" s="57" t="s">
        <v>176</v>
      </c>
      <c r="T127" s="58" t="s">
        <v>34</v>
      </c>
      <c r="U127" s="59" t="s">
        <v>30</v>
      </c>
      <c r="V127" s="87">
        <v>511935.05214558879</v>
      </c>
    </row>
    <row r="128" spans="12:22" s="3" customFormat="1" ht="13.5" x14ac:dyDescent="0.25">
      <c r="L128" s="51"/>
      <c r="M128" s="52"/>
      <c r="N128" s="5"/>
      <c r="S128" s="57" t="s">
        <v>177</v>
      </c>
      <c r="T128" s="58" t="s">
        <v>123</v>
      </c>
      <c r="U128" s="59" t="s">
        <v>27</v>
      </c>
      <c r="V128" s="87">
        <v>1347576.2551553997</v>
      </c>
    </row>
    <row r="129" spans="12:22" s="3" customFormat="1" ht="13.5" x14ac:dyDescent="0.25">
      <c r="L129" s="51"/>
      <c r="M129" s="52"/>
      <c r="N129" s="5"/>
      <c r="S129" s="57" t="s">
        <v>178</v>
      </c>
      <c r="T129" s="58" t="s">
        <v>55</v>
      </c>
      <c r="U129" s="59" t="s">
        <v>27</v>
      </c>
      <c r="V129" s="87">
        <v>489973.45576124068</v>
      </c>
    </row>
    <row r="130" spans="12:22" s="3" customFormat="1" ht="13.5" x14ac:dyDescent="0.25">
      <c r="L130" s="51"/>
      <c r="M130" s="52"/>
      <c r="N130" s="5"/>
      <c r="S130" s="57" t="s">
        <v>179</v>
      </c>
      <c r="T130" s="58" t="s">
        <v>34</v>
      </c>
      <c r="U130" s="59" t="s">
        <v>27</v>
      </c>
      <c r="V130" s="87">
        <v>7754964.1286024963</v>
      </c>
    </row>
    <row r="131" spans="12:22" s="3" customFormat="1" ht="13.5" x14ac:dyDescent="0.25">
      <c r="L131" s="51"/>
      <c r="M131" s="52"/>
      <c r="N131" s="5"/>
      <c r="S131" s="57" t="s">
        <v>180</v>
      </c>
      <c r="T131" s="58" t="s">
        <v>91</v>
      </c>
      <c r="U131" s="59" t="s">
        <v>27</v>
      </c>
      <c r="V131" s="87">
        <v>299979.19734319235</v>
      </c>
    </row>
    <row r="132" spans="12:22" s="3" customFormat="1" ht="13.5" x14ac:dyDescent="0.25">
      <c r="L132" s="51"/>
      <c r="M132" s="52"/>
      <c r="N132" s="5"/>
      <c r="S132" s="57" t="s">
        <v>181</v>
      </c>
      <c r="T132" s="58" t="s">
        <v>40</v>
      </c>
      <c r="U132" s="59" t="s">
        <v>30</v>
      </c>
      <c r="V132" s="87">
        <v>0</v>
      </c>
    </row>
    <row r="133" spans="12:22" s="3" customFormat="1" ht="13.5" x14ac:dyDescent="0.25">
      <c r="L133" s="51"/>
      <c r="M133" s="52"/>
      <c r="N133" s="5"/>
      <c r="S133" s="57" t="s">
        <v>182</v>
      </c>
      <c r="T133" s="58" t="s">
        <v>68</v>
      </c>
      <c r="U133" s="59" t="s">
        <v>30</v>
      </c>
      <c r="V133" s="87">
        <v>386278.83719178027</v>
      </c>
    </row>
    <row r="134" spans="12:22" s="3" customFormat="1" ht="13.5" x14ac:dyDescent="0.25">
      <c r="L134" s="51"/>
      <c r="M134" s="52"/>
      <c r="N134" s="5"/>
      <c r="S134" s="57" t="s">
        <v>183</v>
      </c>
      <c r="T134" s="58" t="s">
        <v>55</v>
      </c>
      <c r="U134" s="59" t="s">
        <v>30</v>
      </c>
      <c r="V134" s="87">
        <v>0</v>
      </c>
    </row>
    <row r="135" spans="12:22" s="3" customFormat="1" ht="13.5" x14ac:dyDescent="0.25">
      <c r="L135" s="51"/>
      <c r="M135" s="52"/>
      <c r="N135" s="5"/>
      <c r="S135" s="57" t="s">
        <v>184</v>
      </c>
      <c r="T135" s="58" t="s">
        <v>40</v>
      </c>
      <c r="U135" s="59" t="s">
        <v>30</v>
      </c>
      <c r="V135" s="87">
        <v>0</v>
      </c>
    </row>
    <row r="136" spans="12:22" s="3" customFormat="1" ht="13.5" x14ac:dyDescent="0.25">
      <c r="L136" s="51"/>
      <c r="M136" s="52"/>
      <c r="N136" s="5"/>
      <c r="S136" s="57" t="s">
        <v>185</v>
      </c>
      <c r="T136" s="58" t="s">
        <v>88</v>
      </c>
      <c r="U136" s="59" t="s">
        <v>30</v>
      </c>
      <c r="V136" s="87">
        <v>134447.23607793692</v>
      </c>
    </row>
    <row r="137" spans="12:22" s="3" customFormat="1" ht="13.5" x14ac:dyDescent="0.25">
      <c r="L137" s="51"/>
      <c r="M137" s="52"/>
      <c r="N137" s="5"/>
      <c r="S137" s="57" t="s">
        <v>186</v>
      </c>
      <c r="T137" s="58" t="s">
        <v>66</v>
      </c>
      <c r="U137" s="59" t="s">
        <v>30</v>
      </c>
      <c r="V137" s="87">
        <v>344907.85892709281</v>
      </c>
    </row>
    <row r="138" spans="12:22" s="3" customFormat="1" ht="13.5" x14ac:dyDescent="0.25">
      <c r="L138" s="51"/>
      <c r="M138" s="52"/>
      <c r="N138" s="5"/>
      <c r="S138" s="57" t="s">
        <v>187</v>
      </c>
      <c r="T138" s="58" t="s">
        <v>114</v>
      </c>
      <c r="U138" s="59" t="s">
        <v>27</v>
      </c>
      <c r="V138" s="87">
        <v>160859.12412922742</v>
      </c>
    </row>
    <row r="139" spans="12:22" s="3" customFormat="1" ht="13.5" x14ac:dyDescent="0.25">
      <c r="L139" s="51"/>
      <c r="M139" s="52"/>
      <c r="N139" s="5"/>
      <c r="S139" s="57" t="s">
        <v>188</v>
      </c>
      <c r="T139" s="58" t="s">
        <v>34</v>
      </c>
      <c r="U139" s="59" t="s">
        <v>30</v>
      </c>
      <c r="V139" s="87">
        <v>622746.23326364753</v>
      </c>
    </row>
    <row r="140" spans="12:22" s="3" customFormat="1" ht="13.5" x14ac:dyDescent="0.25">
      <c r="L140" s="51"/>
      <c r="M140" s="52"/>
      <c r="N140" s="5"/>
      <c r="S140" s="57" t="s">
        <v>189</v>
      </c>
      <c r="T140" s="58" t="s">
        <v>66</v>
      </c>
      <c r="U140" s="59" t="s">
        <v>30</v>
      </c>
      <c r="V140" s="87">
        <v>205404.40429286167</v>
      </c>
    </row>
    <row r="141" spans="12:22" s="3" customFormat="1" ht="13.5" x14ac:dyDescent="0.25">
      <c r="L141" s="51"/>
      <c r="M141" s="52"/>
      <c r="N141" s="5"/>
      <c r="S141" s="57" t="s">
        <v>190</v>
      </c>
      <c r="T141" s="58" t="s">
        <v>109</v>
      </c>
      <c r="U141" s="59" t="s">
        <v>27</v>
      </c>
      <c r="V141" s="87">
        <v>173403.43014386954</v>
      </c>
    </row>
    <row r="142" spans="12:22" s="3" customFormat="1" ht="13.5" x14ac:dyDescent="0.25">
      <c r="L142" s="51"/>
      <c r="M142" s="52"/>
      <c r="N142" s="5"/>
      <c r="S142" s="57" t="s">
        <v>191</v>
      </c>
      <c r="T142" s="58" t="s">
        <v>44</v>
      </c>
      <c r="U142" s="59" t="s">
        <v>30</v>
      </c>
      <c r="V142" s="87">
        <v>231898.45236419662</v>
      </c>
    </row>
    <row r="143" spans="12:22" s="3" customFormat="1" ht="13.5" x14ac:dyDescent="0.25">
      <c r="L143" s="51"/>
      <c r="M143" s="52"/>
      <c r="N143" s="5"/>
      <c r="S143" s="57" t="s">
        <v>192</v>
      </c>
      <c r="T143" s="58" t="s">
        <v>70</v>
      </c>
      <c r="U143" s="59" t="s">
        <v>30</v>
      </c>
      <c r="V143" s="87">
        <v>0</v>
      </c>
    </row>
    <row r="144" spans="12:22" s="3" customFormat="1" ht="13.5" x14ac:dyDescent="0.25">
      <c r="L144" s="51"/>
      <c r="M144" s="52"/>
      <c r="N144" s="5"/>
      <c r="S144" s="57" t="s">
        <v>193</v>
      </c>
      <c r="T144" s="58" t="s">
        <v>114</v>
      </c>
      <c r="U144" s="59" t="s">
        <v>30</v>
      </c>
      <c r="V144" s="87">
        <v>6456702.5187602099</v>
      </c>
    </row>
    <row r="145" spans="12:22" s="3" customFormat="1" ht="13.5" x14ac:dyDescent="0.25">
      <c r="L145" s="51"/>
      <c r="M145" s="52"/>
      <c r="N145" s="5"/>
      <c r="S145" s="57" t="s">
        <v>194</v>
      </c>
      <c r="T145" s="58" t="s">
        <v>42</v>
      </c>
      <c r="U145" s="59" t="s">
        <v>30</v>
      </c>
      <c r="V145" s="87">
        <v>1004597.8326250314</v>
      </c>
    </row>
    <row r="146" spans="12:22" s="3" customFormat="1" ht="13.5" x14ac:dyDescent="0.25">
      <c r="L146" s="51"/>
      <c r="M146" s="52"/>
      <c r="N146" s="5"/>
      <c r="S146" s="57" t="s">
        <v>195</v>
      </c>
      <c r="T146" s="58" t="s">
        <v>47</v>
      </c>
      <c r="U146" s="59" t="s">
        <v>30</v>
      </c>
      <c r="V146" s="87">
        <v>420241.80921125773</v>
      </c>
    </row>
    <row r="147" spans="12:22" s="3" customFormat="1" ht="13.5" x14ac:dyDescent="0.25">
      <c r="L147" s="51"/>
      <c r="M147" s="52"/>
      <c r="N147" s="5"/>
      <c r="S147" s="57" t="s">
        <v>196</v>
      </c>
      <c r="T147" s="58" t="s">
        <v>62</v>
      </c>
      <c r="U147" s="59" t="s">
        <v>27</v>
      </c>
      <c r="V147" s="87">
        <v>746872.71835041139</v>
      </c>
    </row>
    <row r="148" spans="12:22" s="3" customFormat="1" ht="13.5" x14ac:dyDescent="0.25">
      <c r="L148" s="51"/>
      <c r="M148" s="52"/>
      <c r="N148" s="5"/>
      <c r="S148" s="57" t="s">
        <v>197</v>
      </c>
      <c r="T148" s="58" t="s">
        <v>82</v>
      </c>
      <c r="U148" s="59" t="s">
        <v>27</v>
      </c>
      <c r="V148" s="87">
        <v>782888.8701606245</v>
      </c>
    </row>
    <row r="149" spans="12:22" s="3" customFormat="1" ht="13.5" x14ac:dyDescent="0.25">
      <c r="L149" s="51"/>
      <c r="M149" s="52"/>
      <c r="N149" s="5"/>
      <c r="S149" s="57" t="s">
        <v>198</v>
      </c>
      <c r="T149" s="58" t="s">
        <v>51</v>
      </c>
      <c r="U149" s="59" t="s">
        <v>30</v>
      </c>
      <c r="V149" s="87">
        <v>503797.29928070138</v>
      </c>
    </row>
    <row r="150" spans="12:22" s="3" customFormat="1" ht="13.5" x14ac:dyDescent="0.25">
      <c r="L150" s="51"/>
      <c r="M150" s="52"/>
      <c r="N150" s="5"/>
      <c r="S150" s="57" t="s">
        <v>199</v>
      </c>
      <c r="T150" s="58" t="s">
        <v>38</v>
      </c>
      <c r="U150" s="59" t="s">
        <v>30</v>
      </c>
      <c r="V150" s="87">
        <v>1332740.9442930419</v>
      </c>
    </row>
    <row r="151" spans="12:22" s="3" customFormat="1" ht="13.5" x14ac:dyDescent="0.25">
      <c r="L151" s="51"/>
      <c r="M151" s="52"/>
      <c r="N151" s="5"/>
      <c r="S151" s="57" t="s">
        <v>200</v>
      </c>
      <c r="T151" s="58" t="s">
        <v>34</v>
      </c>
      <c r="U151" s="59" t="s">
        <v>30</v>
      </c>
      <c r="V151" s="87">
        <v>2468330.9976416612</v>
      </c>
    </row>
    <row r="152" spans="12:22" s="3" customFormat="1" ht="13.5" x14ac:dyDescent="0.25">
      <c r="L152" s="51"/>
      <c r="M152" s="52"/>
      <c r="N152" s="5"/>
      <c r="S152" s="57" t="s">
        <v>201</v>
      </c>
      <c r="T152" s="58" t="s">
        <v>47</v>
      </c>
      <c r="U152" s="59" t="s">
        <v>30</v>
      </c>
      <c r="V152" s="87">
        <v>0</v>
      </c>
    </row>
    <row r="153" spans="12:22" s="3" customFormat="1" ht="13.5" x14ac:dyDescent="0.25">
      <c r="L153" s="51"/>
      <c r="M153" s="52"/>
      <c r="N153" s="5"/>
      <c r="S153" s="57" t="s">
        <v>202</v>
      </c>
      <c r="T153" s="58" t="s">
        <v>29</v>
      </c>
      <c r="U153" s="59" t="s">
        <v>30</v>
      </c>
      <c r="V153" s="87">
        <v>1674950.4330013734</v>
      </c>
    </row>
    <row r="154" spans="12:22" s="3" customFormat="1" ht="13.5" x14ac:dyDescent="0.25">
      <c r="L154" s="51"/>
      <c r="M154" s="52"/>
      <c r="N154" s="5"/>
      <c r="S154" s="57" t="s">
        <v>203</v>
      </c>
      <c r="T154" s="58" t="s">
        <v>44</v>
      </c>
      <c r="U154" s="59" t="s">
        <v>30</v>
      </c>
      <c r="V154" s="87">
        <v>402855.31839550036</v>
      </c>
    </row>
    <row r="155" spans="12:22" s="3" customFormat="1" ht="13.5" x14ac:dyDescent="0.25">
      <c r="L155" s="51"/>
      <c r="M155" s="52"/>
      <c r="N155" s="5"/>
      <c r="S155" s="57" t="s">
        <v>204</v>
      </c>
      <c r="T155" s="58" t="s">
        <v>44</v>
      </c>
      <c r="U155" s="59" t="s">
        <v>30</v>
      </c>
      <c r="V155" s="87">
        <v>309861.96415985702</v>
      </c>
    </row>
    <row r="156" spans="12:22" s="3" customFormat="1" ht="13.5" x14ac:dyDescent="0.25">
      <c r="L156" s="51"/>
      <c r="M156" s="52"/>
      <c r="N156" s="5"/>
      <c r="S156" s="57" t="s">
        <v>205</v>
      </c>
      <c r="T156" s="58" t="s">
        <v>62</v>
      </c>
      <c r="U156" s="59" t="s">
        <v>27</v>
      </c>
      <c r="V156" s="87">
        <v>903646.42842305102</v>
      </c>
    </row>
    <row r="157" spans="12:22" s="3" customFormat="1" ht="13.5" x14ac:dyDescent="0.25">
      <c r="L157" s="51"/>
      <c r="M157" s="52"/>
      <c r="N157" s="5"/>
      <c r="S157" s="57" t="s">
        <v>206</v>
      </c>
      <c r="T157" s="58" t="s">
        <v>58</v>
      </c>
      <c r="U157" s="59" t="s">
        <v>27</v>
      </c>
      <c r="V157" s="87">
        <v>0</v>
      </c>
    </row>
    <row r="158" spans="12:22" s="3" customFormat="1" ht="13.5" x14ac:dyDescent="0.25">
      <c r="L158" s="51"/>
      <c r="M158" s="52"/>
      <c r="N158" s="5"/>
      <c r="S158" s="57" t="s">
        <v>207</v>
      </c>
      <c r="T158" s="58" t="s">
        <v>29</v>
      </c>
      <c r="U158" s="59" t="s">
        <v>30</v>
      </c>
      <c r="V158" s="87">
        <v>7166688.8343931809</v>
      </c>
    </row>
    <row r="159" spans="12:22" s="3" customFormat="1" ht="13.5" x14ac:dyDescent="0.25">
      <c r="L159" s="51"/>
      <c r="M159" s="52"/>
      <c r="N159" s="5"/>
      <c r="S159" s="57" t="s">
        <v>208</v>
      </c>
      <c r="T159" s="58" t="s">
        <v>47</v>
      </c>
      <c r="U159" s="59" t="s">
        <v>30</v>
      </c>
      <c r="V159" s="87">
        <v>136994.99192222327</v>
      </c>
    </row>
    <row r="160" spans="12:22" s="3" customFormat="1" ht="13.5" x14ac:dyDescent="0.25">
      <c r="L160" s="51"/>
      <c r="M160" s="52"/>
      <c r="N160" s="5"/>
      <c r="S160" s="57" t="s">
        <v>209</v>
      </c>
      <c r="T160" s="58" t="s">
        <v>42</v>
      </c>
      <c r="U160" s="59" t="s">
        <v>27</v>
      </c>
      <c r="V160" s="87">
        <v>542839.44906815037</v>
      </c>
    </row>
    <row r="161" spans="12:22" s="3" customFormat="1" ht="13.5" x14ac:dyDescent="0.25">
      <c r="L161" s="51"/>
      <c r="M161" s="52"/>
      <c r="N161" s="5"/>
      <c r="S161" s="57" t="s">
        <v>210</v>
      </c>
      <c r="T161" s="58" t="s">
        <v>114</v>
      </c>
      <c r="U161" s="59" t="s">
        <v>27</v>
      </c>
      <c r="V161" s="87">
        <v>396593</v>
      </c>
    </row>
    <row r="162" spans="12:22" s="3" customFormat="1" ht="13.5" x14ac:dyDescent="0.25">
      <c r="L162" s="51"/>
      <c r="M162" s="52"/>
      <c r="N162" s="5"/>
      <c r="S162" s="57" t="s">
        <v>211</v>
      </c>
      <c r="T162" s="58" t="s">
        <v>70</v>
      </c>
      <c r="U162" s="59" t="s">
        <v>30</v>
      </c>
      <c r="V162" s="87">
        <v>167947.79162378042</v>
      </c>
    </row>
    <row r="163" spans="12:22" s="3" customFormat="1" ht="13.5" x14ac:dyDescent="0.25">
      <c r="L163" s="51"/>
      <c r="M163" s="52"/>
      <c r="N163" s="5"/>
      <c r="S163" s="57" t="s">
        <v>212</v>
      </c>
      <c r="T163" s="58" t="s">
        <v>51</v>
      </c>
      <c r="U163" s="59" t="s">
        <v>27</v>
      </c>
      <c r="V163" s="87">
        <v>249602.44407402087</v>
      </c>
    </row>
    <row r="164" spans="12:22" s="3" customFormat="1" ht="13.5" x14ac:dyDescent="0.25">
      <c r="L164" s="51"/>
      <c r="M164" s="52"/>
      <c r="N164" s="5"/>
      <c r="S164" s="57" t="s">
        <v>213</v>
      </c>
      <c r="T164" s="58" t="s">
        <v>40</v>
      </c>
      <c r="U164" s="59" t="s">
        <v>30</v>
      </c>
      <c r="V164" s="87">
        <v>4662592.2901841933</v>
      </c>
    </row>
    <row r="165" spans="12:22" s="3" customFormat="1" ht="13.5" x14ac:dyDescent="0.25">
      <c r="L165" s="51"/>
      <c r="M165" s="52"/>
      <c r="N165" s="5"/>
      <c r="S165" s="57" t="s">
        <v>214</v>
      </c>
      <c r="T165" s="58" t="s">
        <v>40</v>
      </c>
      <c r="U165" s="59" t="s">
        <v>27</v>
      </c>
      <c r="V165" s="87">
        <v>652691.94960175303</v>
      </c>
    </row>
    <row r="166" spans="12:22" s="3" customFormat="1" ht="13.5" x14ac:dyDescent="0.25">
      <c r="L166" s="51"/>
      <c r="M166" s="52"/>
      <c r="N166" s="5"/>
      <c r="S166" s="57" t="s">
        <v>215</v>
      </c>
      <c r="T166" s="58" t="s">
        <v>88</v>
      </c>
      <c r="U166" s="59" t="s">
        <v>30</v>
      </c>
      <c r="V166" s="87">
        <v>203463.51270040488</v>
      </c>
    </row>
    <row r="167" spans="12:22" s="3" customFormat="1" ht="13.5" x14ac:dyDescent="0.25">
      <c r="L167" s="51"/>
      <c r="M167" s="52"/>
      <c r="N167" s="5"/>
      <c r="S167" s="57" t="s">
        <v>216</v>
      </c>
      <c r="T167" s="58" t="s">
        <v>29</v>
      </c>
      <c r="U167" s="59" t="s">
        <v>30</v>
      </c>
      <c r="V167" s="87">
        <v>5962581.7339960551</v>
      </c>
    </row>
    <row r="168" spans="12:22" s="3" customFormat="1" ht="13.5" x14ac:dyDescent="0.25">
      <c r="L168" s="51"/>
      <c r="M168" s="52"/>
      <c r="N168" s="5"/>
      <c r="S168" s="57" t="s">
        <v>217</v>
      </c>
      <c r="T168" s="58" t="s">
        <v>62</v>
      </c>
      <c r="U168" s="59" t="s">
        <v>27</v>
      </c>
      <c r="V168" s="87">
        <v>2247102.861794936</v>
      </c>
    </row>
    <row r="169" spans="12:22" s="3" customFormat="1" ht="13.5" x14ac:dyDescent="0.25">
      <c r="L169" s="51"/>
      <c r="M169" s="52"/>
      <c r="N169" s="5"/>
      <c r="S169" s="57" t="s">
        <v>218</v>
      </c>
      <c r="T169" s="58" t="s">
        <v>70</v>
      </c>
      <c r="U169" s="59" t="s">
        <v>30</v>
      </c>
      <c r="V169" s="87">
        <v>0</v>
      </c>
    </row>
    <row r="170" spans="12:22" s="3" customFormat="1" ht="13.5" x14ac:dyDescent="0.25">
      <c r="L170" s="51"/>
      <c r="M170" s="52"/>
      <c r="N170" s="5"/>
      <c r="S170" s="57" t="s">
        <v>219</v>
      </c>
      <c r="T170" s="58" t="s">
        <v>55</v>
      </c>
      <c r="U170" s="59" t="s">
        <v>27</v>
      </c>
      <c r="V170" s="87">
        <v>1519926.8848468659</v>
      </c>
    </row>
    <row r="171" spans="12:22" s="3" customFormat="1" ht="13.5" x14ac:dyDescent="0.25">
      <c r="L171" s="51"/>
      <c r="M171" s="52"/>
      <c r="N171" s="5"/>
      <c r="S171" s="57" t="s">
        <v>220</v>
      </c>
      <c r="T171" s="58" t="s">
        <v>36</v>
      </c>
      <c r="U171" s="59" t="s">
        <v>30</v>
      </c>
      <c r="V171" s="87">
        <v>2664127.9835198415</v>
      </c>
    </row>
    <row r="172" spans="12:22" s="3" customFormat="1" ht="13.5" x14ac:dyDescent="0.25">
      <c r="L172" s="51"/>
      <c r="M172" s="52"/>
      <c r="N172" s="5"/>
      <c r="S172" s="57" t="s">
        <v>221</v>
      </c>
      <c r="T172" s="58" t="s">
        <v>60</v>
      </c>
      <c r="U172" s="59" t="s">
        <v>30</v>
      </c>
      <c r="V172" s="87">
        <v>0</v>
      </c>
    </row>
    <row r="173" spans="12:22" s="3" customFormat="1" ht="13.5" x14ac:dyDescent="0.25">
      <c r="L173" s="51"/>
      <c r="M173" s="52"/>
      <c r="N173" s="5"/>
      <c r="S173" s="57" t="s">
        <v>222</v>
      </c>
      <c r="T173" s="58" t="s">
        <v>38</v>
      </c>
      <c r="U173" s="59" t="s">
        <v>30</v>
      </c>
      <c r="V173" s="87">
        <v>619022.49431881681</v>
      </c>
    </row>
    <row r="174" spans="12:22" s="3" customFormat="1" ht="13.5" x14ac:dyDescent="0.25">
      <c r="L174" s="51"/>
      <c r="M174" s="52"/>
      <c r="N174" s="5"/>
      <c r="S174" s="57" t="s">
        <v>223</v>
      </c>
      <c r="T174" s="58" t="s">
        <v>58</v>
      </c>
      <c r="U174" s="59" t="s">
        <v>27</v>
      </c>
      <c r="V174" s="87">
        <v>0</v>
      </c>
    </row>
    <row r="175" spans="12:22" s="3" customFormat="1" ht="13.5" x14ac:dyDescent="0.25">
      <c r="L175" s="51"/>
      <c r="M175" s="52"/>
      <c r="N175" s="5"/>
      <c r="S175" s="57" t="s">
        <v>224</v>
      </c>
      <c r="T175" s="58" t="s">
        <v>66</v>
      </c>
      <c r="U175" s="59" t="s">
        <v>30</v>
      </c>
      <c r="V175" s="87">
        <v>0</v>
      </c>
    </row>
    <row r="176" spans="12:22" s="3" customFormat="1" ht="13.5" x14ac:dyDescent="0.25">
      <c r="L176" s="51"/>
      <c r="M176" s="52"/>
      <c r="N176" s="5"/>
      <c r="S176" s="57" t="s">
        <v>225</v>
      </c>
      <c r="T176" s="58" t="s">
        <v>32</v>
      </c>
      <c r="U176" s="59" t="s">
        <v>30</v>
      </c>
      <c r="V176" s="87">
        <v>538485.94464895176</v>
      </c>
    </row>
    <row r="177" spans="12:22" s="3" customFormat="1" ht="13.5" x14ac:dyDescent="0.25">
      <c r="L177" s="51"/>
      <c r="M177" s="52"/>
      <c r="N177" s="5"/>
      <c r="S177" s="57" t="s">
        <v>226</v>
      </c>
      <c r="T177" s="58" t="s">
        <v>91</v>
      </c>
      <c r="U177" s="59" t="s">
        <v>27</v>
      </c>
      <c r="V177" s="87">
        <v>384174.66553319164</v>
      </c>
    </row>
    <row r="178" spans="12:22" s="3" customFormat="1" ht="13.5" x14ac:dyDescent="0.25">
      <c r="L178" s="51"/>
      <c r="M178" s="52"/>
      <c r="N178" s="5"/>
      <c r="S178" s="57" t="s">
        <v>227</v>
      </c>
      <c r="T178" s="58" t="s">
        <v>82</v>
      </c>
      <c r="U178" s="59" t="s">
        <v>27</v>
      </c>
      <c r="V178" s="87">
        <v>341932.98291161773</v>
      </c>
    </row>
    <row r="179" spans="12:22" s="3" customFormat="1" ht="13.5" x14ac:dyDescent="0.25">
      <c r="L179" s="51"/>
      <c r="M179" s="52"/>
      <c r="N179" s="5"/>
      <c r="S179" s="57" t="s">
        <v>228</v>
      </c>
      <c r="T179" s="58" t="s">
        <v>55</v>
      </c>
      <c r="U179" s="59" t="s">
        <v>30</v>
      </c>
      <c r="V179" s="87">
        <v>751154.91398426506</v>
      </c>
    </row>
    <row r="180" spans="12:22" s="3" customFormat="1" ht="13.5" x14ac:dyDescent="0.25">
      <c r="L180" s="51"/>
      <c r="M180" s="52"/>
      <c r="N180" s="5"/>
      <c r="S180" s="57" t="s">
        <v>229</v>
      </c>
      <c r="T180" s="58" t="s">
        <v>34</v>
      </c>
      <c r="U180" s="59" t="s">
        <v>30</v>
      </c>
      <c r="V180" s="87">
        <v>671441.48020272981</v>
      </c>
    </row>
    <row r="181" spans="12:22" s="3" customFormat="1" ht="13.5" x14ac:dyDescent="0.25">
      <c r="L181" s="51"/>
      <c r="M181" s="52"/>
      <c r="N181" s="5"/>
      <c r="S181" s="57" t="s">
        <v>230</v>
      </c>
      <c r="T181" s="58" t="s">
        <v>38</v>
      </c>
      <c r="U181" s="59" t="s">
        <v>30</v>
      </c>
      <c r="V181" s="87">
        <v>1291586.4275098862</v>
      </c>
    </row>
    <row r="182" spans="12:22" s="3" customFormat="1" ht="13.5" x14ac:dyDescent="0.25">
      <c r="L182" s="51"/>
      <c r="M182" s="52"/>
      <c r="N182" s="5"/>
      <c r="S182" s="57" t="s">
        <v>231</v>
      </c>
      <c r="T182" s="58" t="s">
        <v>38</v>
      </c>
      <c r="U182" s="59" t="s">
        <v>30</v>
      </c>
      <c r="V182" s="87">
        <v>383844.01299731794</v>
      </c>
    </row>
    <row r="183" spans="12:22" s="3" customFormat="1" ht="13.5" x14ac:dyDescent="0.25">
      <c r="L183" s="51"/>
      <c r="M183" s="52"/>
      <c r="N183" s="5"/>
      <c r="S183" s="57" t="s">
        <v>232</v>
      </c>
      <c r="T183" s="58" t="s">
        <v>82</v>
      </c>
      <c r="U183" s="59" t="s">
        <v>30</v>
      </c>
      <c r="V183" s="87">
        <v>473972.48844642326</v>
      </c>
    </row>
    <row r="184" spans="12:22" s="3" customFormat="1" ht="13.5" x14ac:dyDescent="0.25">
      <c r="L184" s="51"/>
      <c r="M184" s="52"/>
      <c r="N184" s="5"/>
      <c r="S184" s="57" t="s">
        <v>233</v>
      </c>
      <c r="T184" s="58" t="s">
        <v>123</v>
      </c>
      <c r="U184" s="59" t="s">
        <v>30</v>
      </c>
      <c r="V184" s="87">
        <v>643201.98674204166</v>
      </c>
    </row>
    <row r="185" spans="12:22" s="3" customFormat="1" ht="13.5" x14ac:dyDescent="0.25">
      <c r="L185" s="51"/>
      <c r="M185" s="52"/>
      <c r="N185" s="5"/>
      <c r="S185" s="57" t="s">
        <v>234</v>
      </c>
      <c r="T185" s="58" t="s">
        <v>58</v>
      </c>
      <c r="U185" s="59" t="s">
        <v>30</v>
      </c>
      <c r="V185" s="87">
        <v>0</v>
      </c>
    </row>
    <row r="186" spans="12:22" s="3" customFormat="1" ht="13.5" x14ac:dyDescent="0.25">
      <c r="L186" s="51"/>
      <c r="M186" s="52"/>
      <c r="N186" s="5"/>
      <c r="S186" s="57" t="s">
        <v>235</v>
      </c>
      <c r="T186" s="58" t="s">
        <v>123</v>
      </c>
      <c r="U186" s="59" t="s">
        <v>30</v>
      </c>
      <c r="V186" s="87">
        <v>1422490.936245047</v>
      </c>
    </row>
    <row r="187" spans="12:22" s="3" customFormat="1" ht="13.5" x14ac:dyDescent="0.25">
      <c r="L187" s="51"/>
      <c r="M187" s="52"/>
      <c r="N187" s="5"/>
      <c r="S187" s="57" t="s">
        <v>236</v>
      </c>
      <c r="T187" s="58" t="s">
        <v>44</v>
      </c>
      <c r="U187" s="59" t="s">
        <v>30</v>
      </c>
      <c r="V187" s="87">
        <v>0</v>
      </c>
    </row>
    <row r="188" spans="12:22" s="3" customFormat="1" ht="13.5" x14ac:dyDescent="0.25">
      <c r="L188" s="51"/>
      <c r="M188" s="52"/>
      <c r="N188" s="5"/>
      <c r="S188" s="57" t="s">
        <v>237</v>
      </c>
      <c r="T188" s="58" t="s">
        <v>29</v>
      </c>
      <c r="U188" s="59" t="s">
        <v>30</v>
      </c>
      <c r="V188" s="87">
        <v>2040289.0985137655</v>
      </c>
    </row>
    <row r="189" spans="12:22" s="3" customFormat="1" ht="13.5" x14ac:dyDescent="0.25">
      <c r="L189" s="51"/>
      <c r="M189" s="52"/>
      <c r="N189" s="5"/>
      <c r="S189" s="57" t="s">
        <v>238</v>
      </c>
      <c r="T189" s="58" t="s">
        <v>32</v>
      </c>
      <c r="U189" s="59" t="s">
        <v>30</v>
      </c>
      <c r="V189" s="87">
        <v>519595.4008034888</v>
      </c>
    </row>
    <row r="190" spans="12:22" s="3" customFormat="1" ht="13.5" x14ac:dyDescent="0.25">
      <c r="L190" s="51"/>
      <c r="M190" s="52"/>
      <c r="N190" s="5"/>
      <c r="S190" s="57" t="s">
        <v>239</v>
      </c>
      <c r="T190" s="58" t="s">
        <v>38</v>
      </c>
      <c r="U190" s="59" t="s">
        <v>30</v>
      </c>
      <c r="V190" s="87">
        <v>0</v>
      </c>
    </row>
    <row r="191" spans="12:22" s="3" customFormat="1" ht="13.5" x14ac:dyDescent="0.25">
      <c r="L191" s="51"/>
      <c r="M191" s="52"/>
      <c r="N191" s="5"/>
      <c r="S191" s="57" t="s">
        <v>240</v>
      </c>
      <c r="T191" s="58" t="s">
        <v>64</v>
      </c>
      <c r="U191" s="59" t="s">
        <v>27</v>
      </c>
      <c r="V191" s="87">
        <v>118566.23686526815</v>
      </c>
    </row>
    <row r="192" spans="12:22" s="3" customFormat="1" ht="13.5" x14ac:dyDescent="0.25">
      <c r="L192" s="51"/>
      <c r="M192" s="52"/>
      <c r="N192" s="5"/>
      <c r="S192" s="57" t="s">
        <v>241</v>
      </c>
      <c r="T192" s="58" t="s">
        <v>109</v>
      </c>
      <c r="U192" s="59" t="s">
        <v>27</v>
      </c>
      <c r="V192" s="87">
        <v>179652.26662163369</v>
      </c>
    </row>
    <row r="193" spans="12:22" s="3" customFormat="1" ht="13.5" x14ac:dyDescent="0.25">
      <c r="L193" s="51"/>
      <c r="M193" s="52"/>
      <c r="N193" s="5"/>
      <c r="S193" s="57" t="s">
        <v>242</v>
      </c>
      <c r="T193" s="58" t="s">
        <v>38</v>
      </c>
      <c r="U193" s="59" t="s">
        <v>30</v>
      </c>
      <c r="V193" s="87">
        <v>0</v>
      </c>
    </row>
    <row r="194" spans="12:22" s="3" customFormat="1" ht="13.5" x14ac:dyDescent="0.25">
      <c r="L194" s="51"/>
      <c r="M194" s="52"/>
      <c r="N194" s="5"/>
      <c r="S194" s="57" t="s">
        <v>243</v>
      </c>
      <c r="T194" s="58" t="s">
        <v>88</v>
      </c>
      <c r="U194" s="59" t="s">
        <v>30</v>
      </c>
      <c r="V194" s="87">
        <v>3532296.2988765915</v>
      </c>
    </row>
    <row r="195" spans="12:22" s="3" customFormat="1" ht="13.5" x14ac:dyDescent="0.25">
      <c r="L195" s="51"/>
      <c r="M195" s="52"/>
      <c r="N195" s="5"/>
      <c r="S195" s="57" t="s">
        <v>244</v>
      </c>
      <c r="T195" s="58" t="s">
        <v>88</v>
      </c>
      <c r="U195" s="59" t="s">
        <v>30</v>
      </c>
      <c r="V195" s="87">
        <v>141790.89866035985</v>
      </c>
    </row>
    <row r="196" spans="12:22" s="3" customFormat="1" ht="13.5" x14ac:dyDescent="0.25">
      <c r="L196" s="51"/>
      <c r="M196" s="52"/>
      <c r="N196" s="5"/>
      <c r="S196" s="57" t="s">
        <v>245</v>
      </c>
      <c r="T196" s="58" t="s">
        <v>109</v>
      </c>
      <c r="U196" s="59" t="s">
        <v>27</v>
      </c>
      <c r="V196" s="87">
        <v>201819.34661900677</v>
      </c>
    </row>
    <row r="197" spans="12:22" s="3" customFormat="1" ht="13.5" x14ac:dyDescent="0.25">
      <c r="L197" s="51"/>
      <c r="M197" s="52"/>
      <c r="N197" s="5"/>
      <c r="S197" s="57" t="s">
        <v>246</v>
      </c>
      <c r="T197" s="58" t="s">
        <v>29</v>
      </c>
      <c r="U197" s="59" t="s">
        <v>27</v>
      </c>
      <c r="V197" s="87">
        <v>2903566.7134001311</v>
      </c>
    </row>
    <row r="198" spans="12:22" s="3" customFormat="1" ht="13.5" x14ac:dyDescent="0.25">
      <c r="L198" s="51"/>
      <c r="M198" s="52"/>
      <c r="N198" s="5"/>
      <c r="S198" s="57" t="s">
        <v>247</v>
      </c>
      <c r="T198" s="58" t="s">
        <v>34</v>
      </c>
      <c r="U198" s="59" t="s">
        <v>30</v>
      </c>
      <c r="V198" s="87">
        <v>1455597.6888687056</v>
      </c>
    </row>
    <row r="199" spans="12:22" s="3" customFormat="1" ht="13.5" x14ac:dyDescent="0.25">
      <c r="L199" s="51"/>
      <c r="M199" s="52"/>
      <c r="N199" s="5"/>
      <c r="S199" s="57" t="s">
        <v>248</v>
      </c>
      <c r="T199" s="58" t="s">
        <v>38</v>
      </c>
      <c r="U199" s="59" t="s">
        <v>30</v>
      </c>
      <c r="V199" s="87">
        <v>1090975.9150583728</v>
      </c>
    </row>
    <row r="200" spans="12:22" s="3" customFormat="1" ht="13.5" x14ac:dyDescent="0.25">
      <c r="L200" s="51"/>
      <c r="M200" s="52"/>
      <c r="N200" s="5"/>
      <c r="S200" s="57" t="s">
        <v>249</v>
      </c>
      <c r="T200" s="58" t="s">
        <v>62</v>
      </c>
      <c r="U200" s="59" t="s">
        <v>30</v>
      </c>
      <c r="V200" s="87">
        <v>800047.9487162435</v>
      </c>
    </row>
    <row r="201" spans="12:22" s="3" customFormat="1" ht="13.5" x14ac:dyDescent="0.25">
      <c r="L201" s="51"/>
      <c r="M201" s="52"/>
      <c r="N201" s="5"/>
      <c r="S201" s="57" t="s">
        <v>250</v>
      </c>
      <c r="T201" s="58" t="s">
        <v>91</v>
      </c>
      <c r="U201" s="59" t="s">
        <v>30</v>
      </c>
      <c r="V201" s="87">
        <v>224587.71523323518</v>
      </c>
    </row>
    <row r="202" spans="12:22" s="3" customFormat="1" ht="13.5" x14ac:dyDescent="0.25">
      <c r="L202" s="51"/>
      <c r="M202" s="52"/>
      <c r="N202" s="5"/>
      <c r="S202" s="57" t="s">
        <v>251</v>
      </c>
      <c r="T202" s="58" t="s">
        <v>88</v>
      </c>
      <c r="U202" s="59" t="s">
        <v>27</v>
      </c>
      <c r="V202" s="87">
        <v>386785.34799041931</v>
      </c>
    </row>
    <row r="203" spans="12:22" s="3" customFormat="1" ht="13.5" x14ac:dyDescent="0.25">
      <c r="L203" s="51"/>
      <c r="M203" s="52"/>
      <c r="N203" s="5"/>
      <c r="S203" s="57" t="s">
        <v>252</v>
      </c>
      <c r="T203" s="58" t="s">
        <v>26</v>
      </c>
      <c r="U203" s="59" t="s">
        <v>30</v>
      </c>
      <c r="V203" s="87">
        <v>1290277.6511099259</v>
      </c>
    </row>
    <row r="204" spans="12:22" s="3" customFormat="1" ht="13.5" x14ac:dyDescent="0.25">
      <c r="L204" s="51"/>
      <c r="M204" s="52"/>
      <c r="N204" s="5"/>
      <c r="S204" s="57" t="s">
        <v>253</v>
      </c>
      <c r="T204" s="58" t="s">
        <v>32</v>
      </c>
      <c r="U204" s="59" t="s">
        <v>27</v>
      </c>
      <c r="V204" s="87">
        <v>0</v>
      </c>
    </row>
    <row r="205" spans="12:22" s="3" customFormat="1" ht="13.5" x14ac:dyDescent="0.25">
      <c r="L205" s="51"/>
      <c r="M205" s="52"/>
      <c r="N205" s="5"/>
      <c r="S205" s="57" t="s">
        <v>254</v>
      </c>
      <c r="T205" s="58" t="s">
        <v>32</v>
      </c>
      <c r="U205" s="59" t="s">
        <v>27</v>
      </c>
      <c r="V205" s="87">
        <v>493603.10589464667</v>
      </c>
    </row>
    <row r="206" spans="12:22" s="3" customFormat="1" ht="13.5" x14ac:dyDescent="0.25">
      <c r="L206" s="51"/>
      <c r="M206" s="52"/>
      <c r="N206" s="5"/>
      <c r="S206" s="57" t="s">
        <v>255</v>
      </c>
      <c r="T206" s="58" t="s">
        <v>32</v>
      </c>
      <c r="U206" s="59" t="s">
        <v>27</v>
      </c>
      <c r="V206" s="87">
        <v>351348.72375271114</v>
      </c>
    </row>
    <row r="207" spans="12:22" s="3" customFormat="1" ht="13.5" x14ac:dyDescent="0.25">
      <c r="L207" s="51"/>
      <c r="M207" s="52"/>
      <c r="N207" s="5"/>
      <c r="S207" s="57" t="s">
        <v>256</v>
      </c>
      <c r="T207" s="58" t="s">
        <v>34</v>
      </c>
      <c r="U207" s="59" t="s">
        <v>30</v>
      </c>
      <c r="V207" s="87">
        <v>764254.11210137617</v>
      </c>
    </row>
    <row r="208" spans="12:22" s="3" customFormat="1" ht="13.5" x14ac:dyDescent="0.25">
      <c r="L208" s="51"/>
      <c r="M208" s="52"/>
      <c r="N208" s="5"/>
      <c r="S208" s="57" t="s">
        <v>257</v>
      </c>
      <c r="T208" s="58" t="s">
        <v>70</v>
      </c>
      <c r="U208" s="59" t="s">
        <v>27</v>
      </c>
      <c r="V208" s="87">
        <v>0</v>
      </c>
    </row>
    <row r="209" spans="12:22" s="3" customFormat="1" ht="13.5" x14ac:dyDescent="0.25">
      <c r="L209" s="51"/>
      <c r="M209" s="52"/>
      <c r="N209" s="5"/>
      <c r="S209" s="57" t="s">
        <v>258</v>
      </c>
      <c r="T209" s="58" t="s">
        <v>88</v>
      </c>
      <c r="U209" s="59" t="s">
        <v>30</v>
      </c>
      <c r="V209" s="87">
        <v>493251.90097080491</v>
      </c>
    </row>
    <row r="210" spans="12:22" s="3" customFormat="1" ht="13.5" x14ac:dyDescent="0.25">
      <c r="L210" s="51"/>
      <c r="M210" s="52"/>
      <c r="N210" s="5"/>
      <c r="S210" s="57" t="s">
        <v>259</v>
      </c>
      <c r="T210" s="58" t="s">
        <v>55</v>
      </c>
      <c r="U210" s="59" t="s">
        <v>30</v>
      </c>
      <c r="V210" s="87">
        <v>2074427.0051716086</v>
      </c>
    </row>
    <row r="211" spans="12:22" s="3" customFormat="1" ht="13.5" x14ac:dyDescent="0.25">
      <c r="L211" s="51"/>
      <c r="M211" s="52"/>
      <c r="N211" s="5"/>
      <c r="S211" s="57" t="s">
        <v>260</v>
      </c>
      <c r="T211" s="58" t="s">
        <v>55</v>
      </c>
      <c r="U211" s="59" t="s">
        <v>30</v>
      </c>
      <c r="V211" s="87">
        <v>686041.09141295543</v>
      </c>
    </row>
    <row r="212" spans="12:22" s="3" customFormat="1" ht="13.5" x14ac:dyDescent="0.25">
      <c r="L212" s="51"/>
      <c r="M212" s="52"/>
      <c r="N212" s="5"/>
      <c r="S212" s="57" t="s">
        <v>261</v>
      </c>
      <c r="T212" s="58" t="s">
        <v>32</v>
      </c>
      <c r="U212" s="59" t="s">
        <v>27</v>
      </c>
      <c r="V212" s="87">
        <v>591707.07383804489</v>
      </c>
    </row>
    <row r="213" spans="12:22" s="3" customFormat="1" ht="13.5" x14ac:dyDescent="0.25">
      <c r="L213" s="51"/>
      <c r="M213" s="52"/>
      <c r="N213" s="5"/>
      <c r="S213" s="57" t="s">
        <v>262</v>
      </c>
      <c r="T213" s="58" t="s">
        <v>38</v>
      </c>
      <c r="U213" s="59" t="s">
        <v>30</v>
      </c>
      <c r="V213" s="87">
        <v>296577.23817174108</v>
      </c>
    </row>
    <row r="214" spans="12:22" s="3" customFormat="1" ht="13.5" x14ac:dyDescent="0.25">
      <c r="L214" s="51"/>
      <c r="M214" s="52"/>
      <c r="N214" s="5"/>
      <c r="S214" s="57" t="s">
        <v>263</v>
      </c>
      <c r="T214" s="58" t="s">
        <v>26</v>
      </c>
      <c r="U214" s="59" t="s">
        <v>30</v>
      </c>
      <c r="V214" s="87">
        <v>512715.23053745081</v>
      </c>
    </row>
    <row r="215" spans="12:22" s="3" customFormat="1" ht="13.5" x14ac:dyDescent="0.25">
      <c r="L215" s="51"/>
      <c r="M215" s="52"/>
      <c r="N215" s="5"/>
      <c r="S215" s="57" t="s">
        <v>264</v>
      </c>
      <c r="T215" s="58" t="s">
        <v>123</v>
      </c>
      <c r="U215" s="59" t="s">
        <v>30</v>
      </c>
      <c r="V215" s="87">
        <v>0</v>
      </c>
    </row>
    <row r="216" spans="12:22" s="3" customFormat="1" ht="13.5" x14ac:dyDescent="0.25">
      <c r="L216" s="51"/>
      <c r="M216" s="52"/>
      <c r="N216" s="5"/>
      <c r="S216" s="57" t="s">
        <v>265</v>
      </c>
      <c r="T216" s="58" t="s">
        <v>68</v>
      </c>
      <c r="U216" s="59" t="s">
        <v>27</v>
      </c>
      <c r="V216" s="87">
        <v>909503.82020922797</v>
      </c>
    </row>
    <row r="217" spans="12:22" s="3" customFormat="1" ht="13.5" x14ac:dyDescent="0.25">
      <c r="L217" s="51"/>
      <c r="M217" s="52"/>
      <c r="N217" s="5"/>
      <c r="S217" s="57" t="s">
        <v>266</v>
      </c>
      <c r="T217" s="58" t="s">
        <v>70</v>
      </c>
      <c r="U217" s="59" t="s">
        <v>30</v>
      </c>
      <c r="V217" s="87">
        <v>1335200</v>
      </c>
    </row>
    <row r="218" spans="12:22" s="3" customFormat="1" ht="13.5" x14ac:dyDescent="0.25">
      <c r="L218" s="51"/>
      <c r="M218" s="52"/>
      <c r="N218" s="5"/>
      <c r="S218" s="57" t="s">
        <v>267</v>
      </c>
      <c r="T218" s="58" t="s">
        <v>88</v>
      </c>
      <c r="U218" s="59" t="s">
        <v>30</v>
      </c>
      <c r="V218" s="87">
        <v>712107.03765708895</v>
      </c>
    </row>
    <row r="219" spans="12:22" s="3" customFormat="1" ht="13.5" x14ac:dyDescent="0.25">
      <c r="L219" s="51"/>
      <c r="M219" s="52"/>
      <c r="N219" s="5"/>
      <c r="S219" s="57" t="s">
        <v>268</v>
      </c>
      <c r="T219" s="58" t="s">
        <v>55</v>
      </c>
      <c r="U219" s="59" t="s">
        <v>30</v>
      </c>
      <c r="V219" s="87">
        <v>587382.38832353521</v>
      </c>
    </row>
    <row r="220" spans="12:22" s="3" customFormat="1" ht="13.5" x14ac:dyDescent="0.25">
      <c r="L220" s="51"/>
      <c r="M220" s="52"/>
      <c r="N220" s="5"/>
      <c r="S220" s="57" t="s">
        <v>269</v>
      </c>
      <c r="T220" s="58" t="s">
        <v>88</v>
      </c>
      <c r="U220" s="59" t="s">
        <v>30</v>
      </c>
      <c r="V220" s="87">
        <v>0</v>
      </c>
    </row>
    <row r="221" spans="12:22" s="3" customFormat="1" ht="13.5" x14ac:dyDescent="0.25">
      <c r="L221" s="51"/>
      <c r="M221" s="52"/>
      <c r="N221" s="5"/>
      <c r="S221" s="57" t="s">
        <v>270</v>
      </c>
      <c r="T221" s="58" t="s">
        <v>44</v>
      </c>
      <c r="U221" s="59" t="s">
        <v>30</v>
      </c>
      <c r="V221" s="87">
        <v>174626.52339270306</v>
      </c>
    </row>
    <row r="222" spans="12:22" s="3" customFormat="1" ht="13.5" x14ac:dyDescent="0.25">
      <c r="L222" s="51"/>
      <c r="M222" s="52"/>
      <c r="N222" s="5"/>
      <c r="S222" s="57" t="s">
        <v>271</v>
      </c>
      <c r="T222" s="58" t="s">
        <v>123</v>
      </c>
      <c r="U222" s="59" t="s">
        <v>30</v>
      </c>
      <c r="V222" s="87">
        <v>2686345.1965038078</v>
      </c>
    </row>
    <row r="223" spans="12:22" s="3" customFormat="1" ht="13.5" x14ac:dyDescent="0.25">
      <c r="L223" s="51"/>
      <c r="M223" s="52"/>
      <c r="N223" s="5"/>
      <c r="S223" s="57" t="s">
        <v>272</v>
      </c>
      <c r="T223" s="58" t="s">
        <v>55</v>
      </c>
      <c r="U223" s="59" t="s">
        <v>30</v>
      </c>
      <c r="V223" s="87">
        <v>0</v>
      </c>
    </row>
    <row r="224" spans="12:22" s="3" customFormat="1" ht="13.5" x14ac:dyDescent="0.25">
      <c r="L224" s="51"/>
      <c r="M224" s="52"/>
      <c r="N224" s="5"/>
      <c r="S224" s="57" t="s">
        <v>273</v>
      </c>
      <c r="T224" s="58" t="s">
        <v>29</v>
      </c>
      <c r="U224" s="59" t="s">
        <v>30</v>
      </c>
      <c r="V224" s="87">
        <v>208120.13708095116</v>
      </c>
    </row>
    <row r="225" spans="12:22" s="3" customFormat="1" ht="13.5" x14ac:dyDescent="0.25">
      <c r="L225" s="51"/>
      <c r="M225" s="52"/>
      <c r="N225" s="5"/>
      <c r="S225" s="57" t="s">
        <v>274</v>
      </c>
      <c r="T225" s="58" t="s">
        <v>44</v>
      </c>
      <c r="U225" s="59" t="s">
        <v>30</v>
      </c>
      <c r="V225" s="87">
        <v>664640</v>
      </c>
    </row>
    <row r="226" spans="12:22" s="3" customFormat="1" ht="13.5" x14ac:dyDescent="0.25">
      <c r="L226" s="51"/>
      <c r="M226" s="52"/>
      <c r="N226" s="5"/>
      <c r="S226" s="57" t="s">
        <v>275</v>
      </c>
      <c r="T226" s="58" t="s">
        <v>36</v>
      </c>
      <c r="U226" s="59" t="s">
        <v>30</v>
      </c>
      <c r="V226" s="87">
        <v>494080.02266775875</v>
      </c>
    </row>
    <row r="227" spans="12:22" s="3" customFormat="1" ht="13.5" x14ac:dyDescent="0.25">
      <c r="L227" s="51"/>
      <c r="M227" s="52"/>
      <c r="N227" s="5"/>
      <c r="S227" s="57" t="s">
        <v>276</v>
      </c>
      <c r="T227" s="58" t="s">
        <v>58</v>
      </c>
      <c r="U227" s="59" t="s">
        <v>27</v>
      </c>
      <c r="V227" s="87">
        <v>366028.97345160315</v>
      </c>
    </row>
    <row r="228" spans="12:22" s="3" customFormat="1" ht="13.5" x14ac:dyDescent="0.25">
      <c r="L228" s="51"/>
      <c r="M228" s="52"/>
      <c r="N228" s="5"/>
      <c r="S228" s="57" t="s">
        <v>277</v>
      </c>
      <c r="T228" s="58" t="s">
        <v>88</v>
      </c>
      <c r="U228" s="59" t="s">
        <v>30</v>
      </c>
      <c r="V228" s="87">
        <v>462440.65759100945</v>
      </c>
    </row>
    <row r="229" spans="12:22" s="3" customFormat="1" ht="13.5" x14ac:dyDescent="0.25">
      <c r="L229" s="51"/>
      <c r="M229" s="52"/>
      <c r="N229" s="5"/>
      <c r="S229" s="57" t="s">
        <v>278</v>
      </c>
      <c r="T229" s="58" t="s">
        <v>47</v>
      </c>
      <c r="U229" s="59" t="s">
        <v>30</v>
      </c>
      <c r="V229" s="87">
        <v>0</v>
      </c>
    </row>
    <row r="230" spans="12:22" s="3" customFormat="1" ht="13.5" x14ac:dyDescent="0.25">
      <c r="L230" s="51"/>
      <c r="M230" s="52"/>
      <c r="N230" s="5"/>
      <c r="S230" s="57" t="s">
        <v>279</v>
      </c>
      <c r="T230" s="58" t="s">
        <v>32</v>
      </c>
      <c r="U230" s="59" t="s">
        <v>27</v>
      </c>
      <c r="V230" s="87">
        <v>207438.22054817461</v>
      </c>
    </row>
    <row r="231" spans="12:22" s="3" customFormat="1" ht="13.5" x14ac:dyDescent="0.25">
      <c r="L231" s="51"/>
      <c r="M231" s="52"/>
      <c r="N231" s="5"/>
      <c r="S231" s="57" t="s">
        <v>280</v>
      </c>
      <c r="T231" s="58" t="s">
        <v>82</v>
      </c>
      <c r="U231" s="59" t="s">
        <v>27</v>
      </c>
      <c r="V231" s="87">
        <v>463520.50024208461</v>
      </c>
    </row>
    <row r="232" spans="12:22" s="3" customFormat="1" ht="13.5" x14ac:dyDescent="0.25">
      <c r="L232" s="51"/>
      <c r="M232" s="52"/>
      <c r="N232" s="5"/>
      <c r="S232" s="57" t="s">
        <v>281</v>
      </c>
      <c r="T232" s="58" t="s">
        <v>58</v>
      </c>
      <c r="U232" s="59" t="s">
        <v>30</v>
      </c>
      <c r="V232" s="87">
        <v>729078.30081404722</v>
      </c>
    </row>
    <row r="233" spans="12:22" s="3" customFormat="1" ht="13.5" x14ac:dyDescent="0.25">
      <c r="L233" s="51"/>
      <c r="M233" s="52"/>
      <c r="N233" s="5"/>
      <c r="S233" s="57" t="s">
        <v>282</v>
      </c>
      <c r="T233" s="58" t="s">
        <v>29</v>
      </c>
      <c r="U233" s="59" t="s">
        <v>30</v>
      </c>
      <c r="V233" s="87">
        <v>5813660.1217070613</v>
      </c>
    </row>
    <row r="234" spans="12:22" s="3" customFormat="1" ht="13.5" x14ac:dyDescent="0.25">
      <c r="L234" s="51"/>
      <c r="M234" s="52"/>
      <c r="N234" s="5"/>
      <c r="S234" s="57" t="s">
        <v>283</v>
      </c>
      <c r="T234" s="58" t="s">
        <v>40</v>
      </c>
      <c r="U234" s="59" t="s">
        <v>27</v>
      </c>
      <c r="V234" s="87">
        <v>260577.77480558932</v>
      </c>
    </row>
    <row r="235" spans="12:22" s="3" customFormat="1" ht="13.5" x14ac:dyDescent="0.25">
      <c r="L235" s="51"/>
      <c r="M235" s="52"/>
      <c r="N235" s="5"/>
      <c r="S235" s="57" t="s">
        <v>284</v>
      </c>
      <c r="T235" s="58" t="s">
        <v>114</v>
      </c>
      <c r="U235" s="59" t="s">
        <v>27</v>
      </c>
      <c r="V235" s="87">
        <v>166661.36932386988</v>
      </c>
    </row>
    <row r="236" spans="12:22" s="3" customFormat="1" ht="13.5" x14ac:dyDescent="0.25">
      <c r="L236" s="51"/>
      <c r="M236" s="52"/>
      <c r="N236" s="5"/>
      <c r="S236" s="57" t="s">
        <v>285</v>
      </c>
      <c r="T236" s="58" t="s">
        <v>26</v>
      </c>
      <c r="U236" s="59" t="s">
        <v>30</v>
      </c>
      <c r="V236" s="87">
        <v>0</v>
      </c>
    </row>
    <row r="237" spans="12:22" s="3" customFormat="1" ht="13.5" x14ac:dyDescent="0.25">
      <c r="L237" s="51"/>
      <c r="M237" s="52"/>
      <c r="N237" s="5"/>
      <c r="S237" s="57" t="s">
        <v>286</v>
      </c>
      <c r="T237" s="58" t="s">
        <v>42</v>
      </c>
      <c r="U237" s="59" t="s">
        <v>30</v>
      </c>
      <c r="V237" s="87">
        <v>738240.83268053737</v>
      </c>
    </row>
    <row r="238" spans="12:22" s="3" customFormat="1" ht="13.5" x14ac:dyDescent="0.25">
      <c r="L238" s="51"/>
      <c r="M238" s="52"/>
      <c r="N238" s="5"/>
      <c r="S238" s="57" t="s">
        <v>287</v>
      </c>
      <c r="T238" s="58" t="s">
        <v>62</v>
      </c>
      <c r="U238" s="59" t="s">
        <v>27</v>
      </c>
      <c r="V238" s="87">
        <v>288828.28674659407</v>
      </c>
    </row>
    <row r="239" spans="12:22" s="3" customFormat="1" ht="13.5" x14ac:dyDescent="0.25">
      <c r="L239" s="51"/>
      <c r="M239" s="52"/>
      <c r="N239" s="5"/>
      <c r="S239" s="57" t="s">
        <v>288</v>
      </c>
      <c r="T239" s="58" t="s">
        <v>60</v>
      </c>
      <c r="U239" s="59" t="s">
        <v>27</v>
      </c>
      <c r="V239" s="87">
        <v>407290.56005629833</v>
      </c>
    </row>
    <row r="240" spans="12:22" s="3" customFormat="1" ht="13.5" x14ac:dyDescent="0.25">
      <c r="L240" s="51"/>
      <c r="M240" s="52"/>
      <c r="N240" s="5"/>
      <c r="S240" s="57" t="s">
        <v>289</v>
      </c>
      <c r="T240" s="58" t="s">
        <v>29</v>
      </c>
      <c r="U240" s="59" t="s">
        <v>30</v>
      </c>
      <c r="V240" s="87">
        <v>4174013.1390640233</v>
      </c>
    </row>
    <row r="241" spans="12:22" s="3" customFormat="1" ht="13.5" x14ac:dyDescent="0.25">
      <c r="L241" s="51"/>
      <c r="M241" s="52"/>
      <c r="N241" s="5"/>
      <c r="S241" s="57" t="s">
        <v>290</v>
      </c>
      <c r="T241" s="58" t="s">
        <v>62</v>
      </c>
      <c r="U241" s="59" t="s">
        <v>30</v>
      </c>
      <c r="V241" s="87">
        <v>341037.45911360608</v>
      </c>
    </row>
    <row r="242" spans="12:22" s="3" customFormat="1" ht="13.5" x14ac:dyDescent="0.25">
      <c r="L242" s="51"/>
      <c r="M242" s="52"/>
      <c r="N242" s="5"/>
      <c r="S242" s="57" t="s">
        <v>291</v>
      </c>
      <c r="T242" s="58" t="s">
        <v>114</v>
      </c>
      <c r="U242" s="59" t="s">
        <v>27</v>
      </c>
      <c r="V242" s="87">
        <v>5592743.1247768281</v>
      </c>
    </row>
    <row r="243" spans="12:22" s="3" customFormat="1" ht="13.5" x14ac:dyDescent="0.25">
      <c r="L243" s="51"/>
      <c r="M243" s="52"/>
      <c r="N243" s="5"/>
      <c r="S243" s="57" t="s">
        <v>292</v>
      </c>
      <c r="T243" s="58" t="s">
        <v>42</v>
      </c>
      <c r="U243" s="59" t="s">
        <v>27</v>
      </c>
      <c r="V243" s="87">
        <v>1028251.3816446781</v>
      </c>
    </row>
    <row r="244" spans="12:22" s="3" customFormat="1" ht="13.5" x14ac:dyDescent="0.25">
      <c r="L244" s="51"/>
      <c r="M244" s="52"/>
      <c r="N244" s="5"/>
      <c r="S244" s="57" t="s">
        <v>293</v>
      </c>
      <c r="T244" s="58" t="s">
        <v>66</v>
      </c>
      <c r="U244" s="59" t="s">
        <v>30</v>
      </c>
      <c r="V244" s="87">
        <v>3678908.5050123059</v>
      </c>
    </row>
    <row r="245" spans="12:22" s="3" customFormat="1" ht="13.5" x14ac:dyDescent="0.25">
      <c r="L245" s="51"/>
      <c r="M245" s="52"/>
      <c r="N245" s="5"/>
      <c r="S245" s="57" t="s">
        <v>294</v>
      </c>
      <c r="T245" s="58" t="s">
        <v>36</v>
      </c>
      <c r="U245" s="59" t="s">
        <v>30</v>
      </c>
      <c r="V245" s="87">
        <v>1236857.4571929169</v>
      </c>
    </row>
    <row r="246" spans="12:22" s="3" customFormat="1" ht="13.5" x14ac:dyDescent="0.25">
      <c r="L246" s="51"/>
      <c r="M246" s="52"/>
      <c r="N246" s="5"/>
      <c r="S246" s="57" t="s">
        <v>295</v>
      </c>
      <c r="T246" s="58" t="s">
        <v>36</v>
      </c>
      <c r="U246" s="59" t="s">
        <v>30</v>
      </c>
      <c r="V246" s="87">
        <v>547945.08416466322</v>
      </c>
    </row>
    <row r="247" spans="12:22" s="3" customFormat="1" ht="13.5" x14ac:dyDescent="0.25">
      <c r="L247" s="51"/>
      <c r="M247" s="52"/>
      <c r="N247" s="5"/>
      <c r="S247" s="57" t="s">
        <v>296</v>
      </c>
      <c r="T247" s="58" t="s">
        <v>68</v>
      </c>
      <c r="U247" s="59" t="s">
        <v>27</v>
      </c>
      <c r="V247" s="87">
        <v>401112.56285375409</v>
      </c>
    </row>
    <row r="248" spans="12:22" s="3" customFormat="1" ht="13.5" x14ac:dyDescent="0.25">
      <c r="L248" s="51"/>
      <c r="M248" s="52"/>
      <c r="N248" s="5"/>
      <c r="S248" s="57" t="s">
        <v>297</v>
      </c>
      <c r="T248" s="58" t="s">
        <v>47</v>
      </c>
      <c r="U248" s="59" t="s">
        <v>30</v>
      </c>
      <c r="V248" s="87">
        <v>0</v>
      </c>
    </row>
    <row r="249" spans="12:22" s="3" customFormat="1" ht="13.5" x14ac:dyDescent="0.25">
      <c r="L249" s="51"/>
      <c r="M249" s="52"/>
      <c r="N249" s="5"/>
      <c r="S249" s="57" t="s">
        <v>298</v>
      </c>
      <c r="T249" s="58" t="s">
        <v>40</v>
      </c>
      <c r="U249" s="59" t="s">
        <v>30</v>
      </c>
      <c r="V249" s="87">
        <v>959192.45954096247</v>
      </c>
    </row>
    <row r="250" spans="12:22" s="3" customFormat="1" ht="13.5" x14ac:dyDescent="0.25">
      <c r="L250" s="51"/>
      <c r="M250" s="52"/>
      <c r="N250" s="5"/>
      <c r="S250" s="57" t="s">
        <v>299</v>
      </c>
      <c r="T250" s="58" t="s">
        <v>29</v>
      </c>
      <c r="U250" s="59" t="s">
        <v>30</v>
      </c>
      <c r="V250" s="87">
        <v>1391828.0027526836</v>
      </c>
    </row>
    <row r="251" spans="12:22" s="3" customFormat="1" ht="13.5" x14ac:dyDescent="0.25">
      <c r="L251" s="51"/>
      <c r="M251" s="52"/>
      <c r="N251" s="5"/>
      <c r="S251" s="57" t="s">
        <v>300</v>
      </c>
      <c r="T251" s="58" t="s">
        <v>123</v>
      </c>
      <c r="U251" s="59" t="s">
        <v>30</v>
      </c>
      <c r="V251" s="87">
        <v>2396427.4709567875</v>
      </c>
    </row>
    <row r="252" spans="12:22" s="3" customFormat="1" ht="13.5" x14ac:dyDescent="0.25">
      <c r="L252" s="51"/>
      <c r="M252" s="52"/>
      <c r="N252" s="5"/>
      <c r="S252" s="57" t="s">
        <v>301</v>
      </c>
      <c r="T252" s="58" t="s">
        <v>26</v>
      </c>
      <c r="U252" s="59" t="s">
        <v>27</v>
      </c>
      <c r="V252" s="87">
        <v>0</v>
      </c>
    </row>
    <row r="253" spans="12:22" s="3" customFormat="1" ht="13.5" x14ac:dyDescent="0.25">
      <c r="L253" s="51"/>
      <c r="M253" s="52"/>
      <c r="N253" s="5"/>
      <c r="S253" s="57" t="s">
        <v>302</v>
      </c>
      <c r="T253" s="58" t="s">
        <v>44</v>
      </c>
      <c r="U253" s="59" t="s">
        <v>30</v>
      </c>
      <c r="V253" s="87">
        <v>3035154.0146847381</v>
      </c>
    </row>
    <row r="254" spans="12:22" s="3" customFormat="1" ht="13.5" x14ac:dyDescent="0.25">
      <c r="L254" s="51"/>
      <c r="M254" s="52"/>
      <c r="N254" s="5"/>
      <c r="S254" s="57" t="s">
        <v>303</v>
      </c>
      <c r="T254" s="58" t="s">
        <v>36</v>
      </c>
      <c r="U254" s="59" t="s">
        <v>30</v>
      </c>
      <c r="V254" s="87">
        <v>655213.8093249927</v>
      </c>
    </row>
    <row r="255" spans="12:22" s="3" customFormat="1" ht="13.5" x14ac:dyDescent="0.25">
      <c r="L255" s="51"/>
      <c r="M255" s="52"/>
      <c r="N255" s="5"/>
      <c r="S255" s="57" t="s">
        <v>304</v>
      </c>
      <c r="T255" s="58" t="s">
        <v>68</v>
      </c>
      <c r="U255" s="59" t="s">
        <v>27</v>
      </c>
      <c r="V255" s="87">
        <v>597987.89854086773</v>
      </c>
    </row>
    <row r="256" spans="12:22" s="3" customFormat="1" ht="13.5" x14ac:dyDescent="0.25">
      <c r="L256" s="51"/>
      <c r="M256" s="52"/>
      <c r="N256" s="5"/>
      <c r="S256" s="57" t="s">
        <v>305</v>
      </c>
      <c r="T256" s="58" t="s">
        <v>114</v>
      </c>
      <c r="U256" s="59" t="s">
        <v>27</v>
      </c>
      <c r="V256" s="87">
        <v>1006991.3841408456</v>
      </c>
    </row>
    <row r="257" spans="12:21" s="3" customFormat="1" ht="13.5" x14ac:dyDescent="0.25">
      <c r="L257" s="51"/>
      <c r="M257" s="52"/>
      <c r="N257" s="5"/>
      <c r="S257" s="57"/>
      <c r="T257" s="58"/>
      <c r="U257" s="59"/>
    </row>
    <row r="258" spans="12:21" s="3" customFormat="1" ht="13.5" x14ac:dyDescent="0.25">
      <c r="L258" s="51"/>
      <c r="M258" s="52"/>
      <c r="N258" s="5"/>
      <c r="S258" s="57"/>
      <c r="T258" s="58"/>
      <c r="U258" s="59"/>
    </row>
    <row r="259" spans="12:21" s="3" customFormat="1" ht="13.5" x14ac:dyDescent="0.25">
      <c r="L259" s="51"/>
      <c r="M259" s="52"/>
      <c r="N259" s="5"/>
      <c r="S259" s="57"/>
      <c r="T259" s="58"/>
      <c r="U259" s="59"/>
    </row>
    <row r="260" spans="12:21" s="3" customFormat="1" ht="13.5" x14ac:dyDescent="0.25">
      <c r="L260" s="51"/>
      <c r="M260" s="52"/>
      <c r="N260" s="5"/>
      <c r="S260" s="57"/>
      <c r="T260" s="58"/>
      <c r="U260" s="59"/>
    </row>
    <row r="261" spans="12:21" s="3" customFormat="1" ht="13.5" x14ac:dyDescent="0.25">
      <c r="L261" s="51"/>
      <c r="M261" s="52"/>
      <c r="N261" s="5"/>
      <c r="S261" s="57"/>
      <c r="T261" s="58"/>
      <c r="U261" s="59"/>
    </row>
    <row r="262" spans="12:21" s="3" customFormat="1" ht="13.5" x14ac:dyDescent="0.25">
      <c r="L262" s="51"/>
      <c r="M262" s="52"/>
      <c r="N262" s="5"/>
      <c r="S262" s="57"/>
      <c r="T262" s="58"/>
      <c r="U262" s="59"/>
    </row>
    <row r="263" spans="12:21" s="3" customFormat="1" ht="13.5" x14ac:dyDescent="0.25">
      <c r="L263" s="51"/>
      <c r="M263" s="52"/>
      <c r="N263" s="5"/>
      <c r="S263" s="57"/>
      <c r="T263" s="58"/>
      <c r="U263" s="59"/>
    </row>
    <row r="264" spans="12:21" s="3" customFormat="1" ht="13.5" x14ac:dyDescent="0.25">
      <c r="L264" s="51"/>
      <c r="M264" s="52"/>
      <c r="N264" s="5"/>
      <c r="S264" s="57"/>
      <c r="T264" s="58"/>
      <c r="U264" s="59"/>
    </row>
    <row r="265" spans="12:21" s="3" customFormat="1" ht="13.5" x14ac:dyDescent="0.25">
      <c r="L265" s="51"/>
      <c r="M265" s="52"/>
      <c r="N265" s="5"/>
      <c r="S265" s="57"/>
      <c r="T265" s="58"/>
      <c r="U265" s="59"/>
    </row>
    <row r="266" spans="12:21" s="3" customFormat="1" ht="13.5" x14ac:dyDescent="0.25">
      <c r="L266" s="51"/>
      <c r="M266" s="52"/>
      <c r="N266" s="5"/>
      <c r="S266" s="57"/>
      <c r="T266" s="58"/>
      <c r="U266" s="59"/>
    </row>
    <row r="267" spans="12:21" s="3" customFormat="1" ht="13.5" x14ac:dyDescent="0.25">
      <c r="L267" s="51"/>
      <c r="M267" s="52"/>
      <c r="N267" s="5"/>
      <c r="S267" s="57"/>
      <c r="T267" s="58"/>
      <c r="U267" s="59"/>
    </row>
    <row r="268" spans="12:21" s="3" customFormat="1" ht="13.5" x14ac:dyDescent="0.25">
      <c r="L268" s="51"/>
      <c r="M268" s="52"/>
      <c r="N268" s="5"/>
      <c r="S268" s="57"/>
      <c r="T268" s="58"/>
      <c r="U268" s="59"/>
    </row>
    <row r="269" spans="12:21" s="3" customFormat="1" ht="13.5" x14ac:dyDescent="0.25">
      <c r="L269" s="51"/>
      <c r="M269" s="52"/>
      <c r="N269" s="5"/>
      <c r="S269" s="57"/>
      <c r="T269" s="58"/>
      <c r="U269" s="59"/>
    </row>
    <row r="270" spans="12:21" s="3" customFormat="1" ht="13.5" x14ac:dyDescent="0.25">
      <c r="L270" s="51"/>
      <c r="M270" s="52"/>
      <c r="N270" s="5"/>
      <c r="S270" s="57"/>
      <c r="T270" s="58"/>
      <c r="U270" s="59"/>
    </row>
    <row r="271" spans="12:21" s="3" customFormat="1" ht="13.5" x14ac:dyDescent="0.25">
      <c r="L271" s="51"/>
      <c r="M271" s="52"/>
      <c r="N271" s="5"/>
    </row>
    <row r="272" spans="12:21" s="3" customFormat="1" ht="13.5" x14ac:dyDescent="0.25">
      <c r="L272" s="51"/>
      <c r="M272" s="52"/>
      <c r="N272" s="5"/>
    </row>
    <row r="273" spans="12:14" s="3" customFormat="1" ht="13.5" x14ac:dyDescent="0.25">
      <c r="L273" s="51"/>
      <c r="M273" s="52"/>
      <c r="N273" s="5"/>
    </row>
    <row r="274" spans="12:14" s="3" customFormat="1" ht="13.5" x14ac:dyDescent="0.25">
      <c r="L274" s="51"/>
      <c r="M274" s="52"/>
      <c r="N274" s="5"/>
    </row>
    <row r="275" spans="12:14" s="3" customFormat="1" ht="13.5" x14ac:dyDescent="0.25">
      <c r="L275" s="51"/>
      <c r="M275" s="52"/>
      <c r="N275" s="5"/>
    </row>
    <row r="276" spans="12:14" s="3" customFormat="1" ht="13.5" x14ac:dyDescent="0.25">
      <c r="L276" s="51"/>
      <c r="M276" s="52"/>
      <c r="N276" s="5"/>
    </row>
    <row r="277" spans="12:14" s="3" customFormat="1" ht="13.5" x14ac:dyDescent="0.25">
      <c r="L277" s="51"/>
      <c r="M277" s="52"/>
      <c r="N277" s="5"/>
    </row>
    <row r="278" spans="12:14" s="3" customFormat="1" ht="13.5" x14ac:dyDescent="0.25">
      <c r="L278" s="51"/>
      <c r="M278" s="52"/>
      <c r="N278" s="5"/>
    </row>
    <row r="279" spans="12:14" s="3" customFormat="1" ht="13.5" x14ac:dyDescent="0.25">
      <c r="L279" s="51"/>
      <c r="M279" s="52"/>
      <c r="N279" s="5"/>
    </row>
    <row r="280" spans="12:14" s="3" customFormat="1" ht="13.5" x14ac:dyDescent="0.25">
      <c r="L280" s="51"/>
      <c r="M280" s="52"/>
      <c r="N280" s="5"/>
    </row>
    <row r="281" spans="12:14" s="3" customFormat="1" ht="13.5" x14ac:dyDescent="0.25">
      <c r="L281" s="51"/>
      <c r="M281" s="52"/>
      <c r="N281" s="5"/>
    </row>
    <row r="282" spans="12:14" s="3" customFormat="1" ht="13.5" x14ac:dyDescent="0.25">
      <c r="L282" s="51"/>
      <c r="M282" s="52"/>
      <c r="N282" s="5"/>
    </row>
    <row r="283" spans="12:14" s="3" customFormat="1" ht="13.5" x14ac:dyDescent="0.25">
      <c r="L283" s="51"/>
      <c r="M283" s="52"/>
      <c r="N283" s="5"/>
    </row>
    <row r="284" spans="12:14" s="3" customFormat="1" ht="13.5" x14ac:dyDescent="0.25">
      <c r="L284" s="51"/>
      <c r="M284" s="52"/>
      <c r="N284" s="5"/>
    </row>
    <row r="285" spans="12:14" s="3" customFormat="1" ht="13.5" x14ac:dyDescent="0.25">
      <c r="L285" s="51"/>
      <c r="M285" s="52"/>
      <c r="N285" s="5"/>
    </row>
    <row r="286" spans="12:14" s="3" customFormat="1" ht="13.5" x14ac:dyDescent="0.25">
      <c r="L286" s="51"/>
      <c r="M286" s="52"/>
      <c r="N286" s="5"/>
    </row>
    <row r="287" spans="12:14" s="3" customFormat="1" ht="13.5" x14ac:dyDescent="0.25">
      <c r="L287" s="51"/>
      <c r="M287" s="52"/>
      <c r="N287" s="5"/>
    </row>
    <row r="288" spans="12:14" s="3" customFormat="1" ht="13.5" x14ac:dyDescent="0.25">
      <c r="L288" s="51"/>
      <c r="M288" s="52"/>
      <c r="N288" s="5"/>
    </row>
    <row r="289" spans="12:15" s="3" customFormat="1" ht="13.5" x14ac:dyDescent="0.25">
      <c r="L289" s="51"/>
      <c r="M289" s="52"/>
      <c r="N289" s="5"/>
    </row>
    <row r="290" spans="12:15" s="3" customFormat="1" ht="13.5" x14ac:dyDescent="0.25">
      <c r="L290" s="51"/>
      <c r="M290" s="52"/>
      <c r="N290" s="5"/>
    </row>
    <row r="291" spans="12:15" s="3" customFormat="1" ht="13.5" x14ac:dyDescent="0.25">
      <c r="L291" s="51"/>
      <c r="M291" s="52"/>
      <c r="N291" s="5"/>
    </row>
    <row r="292" spans="12:15" s="3" customFormat="1" ht="13.5" x14ac:dyDescent="0.25">
      <c r="L292" s="51"/>
      <c r="M292" s="52"/>
      <c r="N292" s="5"/>
    </row>
    <row r="293" spans="12:15" s="3" customFormat="1" ht="13.5" x14ac:dyDescent="0.25">
      <c r="L293" s="51"/>
      <c r="M293" s="52"/>
      <c r="N293" s="5"/>
    </row>
    <row r="294" spans="12:15" s="3" customFormat="1" ht="13.5" x14ac:dyDescent="0.25">
      <c r="L294" s="51"/>
      <c r="M294" s="52"/>
      <c r="N294" s="5"/>
    </row>
    <row r="295" spans="12:15" s="3" customFormat="1" x14ac:dyDescent="0.3">
      <c r="L295" s="51"/>
      <c r="M295" s="52"/>
      <c r="N295" s="5"/>
      <c r="O295" s="53"/>
    </row>
    <row r="296" spans="12:15" s="3" customFormat="1" x14ac:dyDescent="0.3">
      <c r="L296" s="51"/>
      <c r="M296" s="52"/>
      <c r="N296" s="5"/>
      <c r="O296" s="53"/>
    </row>
    <row r="297" spans="12:15" s="3" customFormat="1" x14ac:dyDescent="0.3">
      <c r="L297" s="51"/>
      <c r="M297" s="52"/>
      <c r="N297" s="5"/>
      <c r="O297" s="53"/>
    </row>
    <row r="298" spans="12:15" s="3" customFormat="1" x14ac:dyDescent="0.3">
      <c r="L298" s="51"/>
      <c r="M298" s="52"/>
      <c r="N298" s="5"/>
      <c r="O298" s="53"/>
    </row>
    <row r="299" spans="12:15" s="3" customFormat="1" x14ac:dyDescent="0.3">
      <c r="L299" s="51"/>
      <c r="M299" s="52"/>
      <c r="N299" s="5"/>
      <c r="O299" s="53"/>
    </row>
    <row r="300" spans="12:15" s="3" customFormat="1" x14ac:dyDescent="0.3">
      <c r="L300" s="51"/>
      <c r="M300" s="52"/>
      <c r="N300" s="5"/>
      <c r="O300" s="53"/>
    </row>
    <row r="301" spans="12:15" s="3" customFormat="1" x14ac:dyDescent="0.3">
      <c r="L301" s="51"/>
      <c r="M301" s="52"/>
      <c r="N301" s="5"/>
      <c r="O301" s="53"/>
    </row>
    <row r="302" spans="12:15" s="3" customFormat="1" x14ac:dyDescent="0.3">
      <c r="L302" s="51"/>
      <c r="M302" s="52"/>
      <c r="N302" s="5"/>
      <c r="O302" s="53"/>
    </row>
    <row r="303" spans="12:15" s="3" customFormat="1" x14ac:dyDescent="0.3">
      <c r="L303" s="51"/>
      <c r="M303" s="52"/>
      <c r="N303" s="5"/>
      <c r="O303" s="53"/>
    </row>
    <row r="304" spans="12:15" s="3" customFormat="1" x14ac:dyDescent="0.3">
      <c r="L304" s="51"/>
      <c r="M304" s="52"/>
      <c r="N304" s="5"/>
      <c r="O304" s="53"/>
    </row>
    <row r="305" spans="3:15" s="3" customFormat="1" x14ac:dyDescent="0.3">
      <c r="L305" s="51"/>
      <c r="M305" s="52"/>
      <c r="N305" s="5"/>
      <c r="O305" s="53"/>
    </row>
    <row r="306" spans="3:15" s="3" customFormat="1" x14ac:dyDescent="0.3">
      <c r="L306" s="51"/>
      <c r="M306" s="52"/>
      <c r="N306" s="5"/>
      <c r="O306" s="53"/>
    </row>
    <row r="307" spans="3:15" s="3" customFormat="1" x14ac:dyDescent="0.3">
      <c r="L307" s="51"/>
      <c r="M307" s="52"/>
      <c r="N307" s="5"/>
      <c r="O307" s="53"/>
    </row>
    <row r="308" spans="3:15" s="3" customFormat="1" x14ac:dyDescent="0.3">
      <c r="L308" s="51"/>
      <c r="M308" s="52"/>
      <c r="N308" s="5"/>
      <c r="O308" s="53"/>
    </row>
    <row r="309" spans="3:15" s="3" customFormat="1" x14ac:dyDescent="0.3">
      <c r="L309" s="5"/>
      <c r="M309" s="5"/>
      <c r="N309" s="5"/>
      <c r="O309" s="53"/>
    </row>
    <row r="310" spans="3:15" s="3" customFormat="1" x14ac:dyDescent="0.3">
      <c r="L310" s="5"/>
      <c r="M310" s="5"/>
      <c r="N310" s="5"/>
      <c r="O310" s="53"/>
    </row>
    <row r="311" spans="3:15" s="3" customFormat="1" x14ac:dyDescent="0.3">
      <c r="L311" s="5"/>
      <c r="M311" s="5"/>
      <c r="N311" s="5"/>
      <c r="O311" s="53"/>
    </row>
    <row r="312" spans="3:15" s="3" customFormat="1" x14ac:dyDescent="0.3">
      <c r="L312" s="5"/>
      <c r="M312" s="5"/>
      <c r="N312" s="5"/>
      <c r="O312" s="53"/>
    </row>
    <row r="313" spans="3:15" s="3" customFormat="1" x14ac:dyDescent="0.3">
      <c r="L313" s="5"/>
      <c r="M313" s="5"/>
      <c r="N313" s="5"/>
      <c r="O313" s="53"/>
    </row>
    <row r="314" spans="3:15" s="3" customFormat="1" x14ac:dyDescent="0.3">
      <c r="L314" s="5"/>
      <c r="M314" s="5"/>
      <c r="N314" s="5"/>
      <c r="O314" s="53"/>
    </row>
    <row r="315" spans="3:15" s="3" customFormat="1" x14ac:dyDescent="0.3">
      <c r="C315" s="53"/>
      <c r="L315" s="5"/>
      <c r="M315" s="5"/>
      <c r="N315" s="5"/>
      <c r="O315" s="53"/>
    </row>
    <row r="316" spans="3:15" s="3" customFormat="1" x14ac:dyDescent="0.3">
      <c r="C316" s="53"/>
      <c r="L316" s="5"/>
      <c r="M316" s="5"/>
      <c r="N316" s="5"/>
      <c r="O316" s="53"/>
    </row>
  </sheetData>
  <sheetProtection password="DEDB" sheet="1" objects="1" scenarios="1" selectLockedCells="1"/>
  <sortState ref="L48:M301">
    <sortCondition ref="L48"/>
  </sortState>
  <mergeCells count="32">
    <mergeCell ref="G41:J41"/>
    <mergeCell ref="G42:J42"/>
    <mergeCell ref="H80:I80"/>
    <mergeCell ref="J45:K45"/>
    <mergeCell ref="J46:K46"/>
    <mergeCell ref="J47:K47"/>
    <mergeCell ref="J48:K48"/>
    <mergeCell ref="B50:D50"/>
    <mergeCell ref="E50:F50"/>
    <mergeCell ref="G50:I50"/>
    <mergeCell ref="K50:O50"/>
    <mergeCell ref="J3:K3"/>
    <mergeCell ref="J6:K6"/>
    <mergeCell ref="J9:K9"/>
    <mergeCell ref="B6:F8"/>
    <mergeCell ref="A39:B40"/>
    <mergeCell ref="A35:B35"/>
    <mergeCell ref="A37:B38"/>
    <mergeCell ref="B12:D12"/>
    <mergeCell ref="E12:F12"/>
    <mergeCell ref="G12:I12"/>
    <mergeCell ref="H28:I28"/>
    <mergeCell ref="K12:O12"/>
    <mergeCell ref="C40:D40"/>
    <mergeCell ref="C35:D35"/>
    <mergeCell ref="C38:D38"/>
    <mergeCell ref="G29:I29"/>
    <mergeCell ref="H30:I30"/>
    <mergeCell ref="B29:F33"/>
    <mergeCell ref="G40:J40"/>
    <mergeCell ref="F35:H36"/>
    <mergeCell ref="I36:J36"/>
  </mergeCells>
  <conditionalFormatting sqref="K33">
    <cfRule type="cellIs" dxfId="0" priority="1" operator="between">
      <formula>-0.5</formula>
      <formula>0.49</formula>
    </cfRule>
  </conditionalFormatting>
  <dataValidations count="2">
    <dataValidation type="list" allowBlank="1" showInputMessage="1" showErrorMessage="1" errorTitle="Choose from Drop Down Menu" error="Please choose an option from the pulldown menu. If your option is not available, choose the closest option or leave blank and include details in the &quot;Scope / Type of Work&quot; section." sqref="G15:G27 G53:G79">
      <formula1>$W$3:$W$5</formula1>
    </dataValidation>
    <dataValidation type="list" allowBlank="1" showInputMessage="1" showErrorMessage="1" sqref="J3:K3">
      <formula1>$S$3:$S$256</formula1>
    </dataValidation>
  </dataValidations>
  <pageMargins left="0.25" right="0.25" top="1" bottom="0.85" header="0.25" footer="0.125"/>
  <pageSetup scale="70" fitToHeight="2" orientation="landscape" r:id="rId1"/>
  <headerFooter scaleWithDoc="0">
    <oddHeader xml:space="preserve">&amp;L&amp;G
</oddHeader>
    <oddFooter xml:space="preserve">&amp;C&amp;G&amp;R&amp;"Franklin Gothic Book,Regular"&amp;9
&amp;8Revised May 12, 2014&amp;9
</oddFooter>
  </headerFooter>
  <rowBreaks count="1" manualBreakCount="1">
    <brk id="43" max="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List</vt:lpstr>
      <vt:lpstr>'Project List'!Print_Area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County Transportation Infrastructure Fund Grant Program</dc:title>
  <dc:subject>SB 1747 Prioritized Project List</dc:subject>
  <dc:creator>TxDOT</dc:creator>
  <dc:description/>
  <cp:lastModifiedBy>Laura Govea</cp:lastModifiedBy>
  <cp:lastPrinted>2014-09-30T18:49:04Z</cp:lastPrinted>
  <dcterms:created xsi:type="dcterms:W3CDTF">2012-10-17T14:57:59Z</dcterms:created>
  <dcterms:modified xsi:type="dcterms:W3CDTF">2016-02-18T16:04:32Z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 reqver=&quot;16160&quot;&gt;&lt;version val=&quot;17951&quot;/&gt;&lt;CXlWorkbook id=&quot;1&quot;&gt;&lt;m_cxllink/&gt;&lt;/CXlWorkbook&gt;&lt;/root&gt;">
    <vt:bool>false</vt:bool>
  </property>
</Properties>
</file>