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23DATA\ACCTG\LETICIA\Engineer Department\CTIF\FY 2020\"/>
    </mc:Choice>
  </mc:AlternateContent>
  <bookViews>
    <workbookView xWindow="0" yWindow="0" windowWidth="28800" windowHeight="12045"/>
  </bookViews>
  <sheets>
    <sheet name="Sheet1" sheetId="1" r:id="rId1"/>
  </sheets>
  <definedNames>
    <definedName name="_xlnm.Print_Titles" localSheetId="0">Sheet1!$1:$4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3" i="1"/>
  <c r="G30" i="1"/>
  <c r="G29" i="1"/>
  <c r="G28" i="1"/>
  <c r="G27" i="1"/>
  <c r="G25" i="1"/>
  <c r="E46" i="1" l="1"/>
  <c r="F46" i="1"/>
  <c r="D46" i="1"/>
  <c r="I39" i="1"/>
  <c r="I41" i="1"/>
  <c r="I42" i="1"/>
  <c r="E43" i="1"/>
  <c r="G43" i="1"/>
  <c r="H43" i="1"/>
  <c r="D43" i="1"/>
  <c r="F41" i="1"/>
  <c r="F39" i="1"/>
  <c r="F43" i="1" s="1"/>
  <c r="H35" i="1"/>
  <c r="H46" i="1" s="1"/>
  <c r="D35" i="1"/>
  <c r="G26" i="1"/>
  <c r="G31" i="1"/>
  <c r="G35" i="1" s="1"/>
  <c r="F33" i="1"/>
  <c r="I33" i="1" s="1"/>
  <c r="E31" i="1"/>
  <c r="E35" i="1" s="1"/>
  <c r="D31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D19" i="1"/>
  <c r="E15" i="1"/>
  <c r="E21" i="1" s="1"/>
  <c r="G15" i="1"/>
  <c r="G21" i="1" s="1"/>
  <c r="D15" i="1"/>
  <c r="D21" i="1" s="1"/>
  <c r="F12" i="1"/>
  <c r="I12" i="1" s="1"/>
  <c r="F13" i="1"/>
  <c r="I13" i="1" s="1"/>
  <c r="F14" i="1"/>
  <c r="I14" i="1" s="1"/>
  <c r="F17" i="1"/>
  <c r="I17" i="1" s="1"/>
  <c r="F19" i="1"/>
  <c r="I19" i="1" s="1"/>
  <c r="F10" i="1"/>
  <c r="F11" i="1"/>
  <c r="I11" i="1" s="1"/>
  <c r="F9" i="1"/>
  <c r="I9" i="1" s="1"/>
  <c r="I6" i="1"/>
  <c r="F6" i="1"/>
  <c r="G46" i="1" l="1"/>
  <c r="I43" i="1"/>
  <c r="I31" i="1"/>
  <c r="I35" i="1" s="1"/>
  <c r="I46" i="1" s="1"/>
  <c r="F31" i="1"/>
  <c r="F35" i="1" s="1"/>
  <c r="F15" i="1"/>
  <c r="F21" i="1" s="1"/>
  <c r="I10" i="1"/>
  <c r="I15" i="1" s="1"/>
  <c r="I21" i="1" s="1"/>
</calcChain>
</file>

<file path=xl/sharedStrings.xml><?xml version="1.0" encoding="utf-8"?>
<sst xmlns="http://schemas.openxmlformats.org/spreadsheetml/2006/main" count="56" uniqueCount="46">
  <si>
    <t>Certz Administration</t>
  </si>
  <si>
    <t>Amended Budget</t>
  </si>
  <si>
    <t>Balance</t>
  </si>
  <si>
    <t>Espejo Gates:</t>
  </si>
  <si>
    <t>Payroll Cost</t>
  </si>
  <si>
    <t>Health Life Ins</t>
  </si>
  <si>
    <t>Fica County Share</t>
  </si>
  <si>
    <t>Retirement County Share</t>
  </si>
  <si>
    <t>Unemployment Tax</t>
  </si>
  <si>
    <t>Professional Services</t>
  </si>
  <si>
    <t>Capital Outlay</t>
  </si>
  <si>
    <t>Workers Comp</t>
  </si>
  <si>
    <t>Approved Budget</t>
  </si>
  <si>
    <t>Line Item Transfer</t>
  </si>
  <si>
    <t>TOTAL ESPEJO GATES</t>
  </si>
  <si>
    <t>Total Payroll</t>
  </si>
  <si>
    <t>Mines Road - Eagle Pass</t>
  </si>
  <si>
    <t>3720-7230-001-410000</t>
  </si>
  <si>
    <t>3720-7230-001-421000</t>
  </si>
  <si>
    <t>3720-7230-001-423000</t>
  </si>
  <si>
    <t>3720-7230-001-425000</t>
  </si>
  <si>
    <t>3720-7230-001-422000</t>
  </si>
  <si>
    <t>3720-7230-001-426000</t>
  </si>
  <si>
    <t>3720-7230-001-432001</t>
  </si>
  <si>
    <t>3720-7230-001-470000</t>
  </si>
  <si>
    <t>3720-7230-702-410000</t>
  </si>
  <si>
    <t>3720-7230-702-421000</t>
  </si>
  <si>
    <t>3720-7230-702-422000</t>
  </si>
  <si>
    <t>3720-7230-702-423000</t>
  </si>
  <si>
    <t>3720-7230-702-425000</t>
  </si>
  <si>
    <t>3720-7230-702-426000</t>
  </si>
  <si>
    <t>Year to Date          Expenses</t>
  </si>
  <si>
    <t>3720-7230-002-470000</t>
  </si>
  <si>
    <t>TOTAL MINES ROAD - EAGLE PASS</t>
  </si>
  <si>
    <t>Wormser Road</t>
  </si>
  <si>
    <t>Encumbrances</t>
  </si>
  <si>
    <t>TOTAL WORMSER ROAD</t>
  </si>
  <si>
    <t>Account Number</t>
  </si>
  <si>
    <t>Account Description</t>
  </si>
  <si>
    <t>Grand Total - CTIF (2014)</t>
  </si>
  <si>
    <t>Project Priorty No.</t>
  </si>
  <si>
    <t>Date:</t>
  </si>
  <si>
    <t>COUNTY TRANSPORTATION INFRASTRUTURE FUND GRANT PROGRAM (CTIF 2014)</t>
  </si>
  <si>
    <t xml:space="preserve"> 12/22/20</t>
  </si>
  <si>
    <t>3720-7230-703-432001</t>
  </si>
  <si>
    <t>3720-7230-703-470000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</si>
</sst>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4" tint="-0.499984740745262"/>
      <name val="Arial Narrow"/>
      <family val="2"/>
    </font>
    <font>
      <b/>
      <u val="doubleAccounting"/>
      <sz val="11"/>
      <color theme="4" tint="-0.499984740745262"/>
      <name val="Arial Narrow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0" fontId="3" fillId="0" borderId="0" xfId="0" applyFont="1"/>
    <xf numFmtId="43" fontId="2" fillId="0" borderId="2" xfId="1" applyFont="1" applyBorder="1"/>
    <xf numFmtId="43" fontId="2" fillId="0" borderId="0" xfId="1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44" fontId="4" fillId="0" borderId="1" xfId="2" applyFont="1" applyBorder="1"/>
    <xf numFmtId="44" fontId="4" fillId="0" borderId="0" xfId="2" applyFont="1"/>
    <xf numFmtId="44" fontId="5" fillId="0" borderId="0" xfId="2" applyFont="1"/>
    <xf numFmtId="0" fontId="2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3"/>
  <sheetViews>
    <sheetView tabSelected="1" workbookViewId="0">
      <selection activeCell="B7" sqref="B7"/>
    </sheetView>
  </sheetViews>
  <sheetFormatPr defaultRowHeight="15" x14ac:dyDescent="0.25"/>
  <cols>
    <col min="2" max="3" width="23.85546875" customWidth="1"/>
    <col min="4" max="9" width="14.7109375" customWidth="1"/>
    <col min="10" max="11" width="12.7109375" customWidth="1"/>
    <col min="13" max="13" width="10" bestFit="1" customWidth="1"/>
  </cols>
  <sheetData>
    <row r="1" spans="1:33" ht="18" x14ac:dyDescent="0.25">
      <c r="A1" s="17" t="s">
        <v>42</v>
      </c>
      <c r="B1" s="17"/>
      <c r="C1" s="17"/>
      <c r="D1" s="17"/>
      <c r="E1" s="17"/>
      <c r="F1" s="17"/>
      <c r="G1" s="17"/>
      <c r="H1" s="17"/>
      <c r="I1" s="17"/>
    </row>
    <row r="2" spans="1:33" ht="16.5" x14ac:dyDescent="0.3">
      <c r="A2" s="2"/>
      <c r="B2" s="2"/>
      <c r="C2" s="2"/>
      <c r="D2" s="2"/>
      <c r="E2" s="2"/>
      <c r="F2" s="2"/>
      <c r="G2" s="2"/>
      <c r="H2" s="2"/>
      <c r="I2" s="2"/>
    </row>
    <row r="3" spans="1:33" ht="17.25" thickBot="1" x14ac:dyDescent="0.35">
      <c r="A3" s="2"/>
      <c r="B3" s="2"/>
      <c r="C3" s="2"/>
      <c r="D3" s="2"/>
      <c r="E3" s="2"/>
      <c r="F3" s="2"/>
      <c r="G3" s="2"/>
      <c r="H3" s="18" t="s">
        <v>41</v>
      </c>
      <c r="I3" s="15" t="s">
        <v>43</v>
      </c>
    </row>
    <row r="4" spans="1:33" ht="33.75" thickBot="1" x14ac:dyDescent="0.35">
      <c r="A4" s="3" t="s">
        <v>40</v>
      </c>
      <c r="B4" s="4" t="s">
        <v>38</v>
      </c>
      <c r="C4" s="4" t="s">
        <v>37</v>
      </c>
      <c r="D4" s="3" t="s">
        <v>12</v>
      </c>
      <c r="E4" s="3" t="s">
        <v>13</v>
      </c>
      <c r="F4" s="3" t="s">
        <v>1</v>
      </c>
      <c r="G4" s="3" t="s">
        <v>31</v>
      </c>
      <c r="H4" s="3" t="s">
        <v>35</v>
      </c>
      <c r="I4" s="4" t="s">
        <v>2</v>
      </c>
      <c r="J4" s="2"/>
      <c r="K4" s="2"/>
      <c r="L4" s="2"/>
      <c r="M4" s="2"/>
      <c r="N4" s="2"/>
      <c r="O4" s="2"/>
    </row>
    <row r="5" spans="1:33" ht="16.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33" ht="16.5" x14ac:dyDescent="0.3">
      <c r="A6" s="2"/>
      <c r="B6" s="11" t="s">
        <v>0</v>
      </c>
      <c r="C6" s="2"/>
      <c r="D6" s="13">
        <v>56250</v>
      </c>
      <c r="E6" s="13"/>
      <c r="F6" s="13">
        <f>SUM(D6:E6)</f>
        <v>56250</v>
      </c>
      <c r="G6" s="13">
        <v>56250</v>
      </c>
      <c r="H6" s="5"/>
      <c r="I6" s="5">
        <f>+F6-G6</f>
        <v>0</v>
      </c>
      <c r="J6" s="5"/>
      <c r="K6" s="5"/>
      <c r="L6" s="5"/>
      <c r="M6" s="5"/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6.5" x14ac:dyDescent="0.3">
      <c r="A7" s="2"/>
      <c r="B7" s="2"/>
      <c r="C7" s="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6.5" x14ac:dyDescent="0.3">
      <c r="A8" s="10">
        <v>1</v>
      </c>
      <c r="B8" s="11" t="s">
        <v>3</v>
      </c>
      <c r="C8" s="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6.5" x14ac:dyDescent="0.3">
      <c r="A9" s="2"/>
      <c r="B9" s="2" t="s">
        <v>4</v>
      </c>
      <c r="C9" s="2" t="s">
        <v>17</v>
      </c>
      <c r="D9" s="5">
        <v>41740.870000000003</v>
      </c>
      <c r="E9" s="5"/>
      <c r="F9" s="5">
        <f>SUM(D9:E9)</f>
        <v>41740.870000000003</v>
      </c>
      <c r="G9" s="5">
        <v>38537.519999999997</v>
      </c>
      <c r="H9" s="5"/>
      <c r="I9" s="5">
        <f>+F9-G9</f>
        <v>3203.3500000000058</v>
      </c>
      <c r="J9" s="5"/>
      <c r="K9" s="5"/>
      <c r="L9" s="5"/>
      <c r="M9" s="5"/>
      <c r="N9" s="5"/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6.5" x14ac:dyDescent="0.3">
      <c r="A10" s="2"/>
      <c r="B10" s="2" t="s">
        <v>5</v>
      </c>
      <c r="C10" s="2" t="s">
        <v>18</v>
      </c>
      <c r="D10" s="5">
        <v>45922</v>
      </c>
      <c r="E10" s="5"/>
      <c r="F10" s="5">
        <f t="shared" ref="F10:F19" si="0">SUM(D10:E10)</f>
        <v>45922</v>
      </c>
      <c r="G10" s="5">
        <v>5823.07</v>
      </c>
      <c r="H10" s="5"/>
      <c r="I10" s="5">
        <f>+F10-G10</f>
        <v>40098.93</v>
      </c>
      <c r="J10" s="5"/>
      <c r="K10" s="5"/>
      <c r="L10" s="5"/>
      <c r="M10" s="5"/>
      <c r="N10" s="5"/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6.5" x14ac:dyDescent="0.3">
      <c r="A11" s="2"/>
      <c r="B11" s="2" t="s">
        <v>6</v>
      </c>
      <c r="C11" s="2" t="s">
        <v>21</v>
      </c>
      <c r="D11" s="5">
        <v>3029.62</v>
      </c>
      <c r="E11" s="5"/>
      <c r="F11" s="5">
        <f t="shared" si="0"/>
        <v>3029.62</v>
      </c>
      <c r="G11" s="5">
        <v>2805.09</v>
      </c>
      <c r="H11" s="5"/>
      <c r="I11" s="5">
        <f>+F11-G11</f>
        <v>224.52999999999975</v>
      </c>
      <c r="J11" s="5"/>
      <c r="K11" s="5"/>
      <c r="L11" s="5"/>
      <c r="M11" s="5"/>
      <c r="N11" s="5"/>
      <c r="O11" s="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6.5" x14ac:dyDescent="0.3">
      <c r="A12" s="2"/>
      <c r="B12" s="2" t="s">
        <v>7</v>
      </c>
      <c r="C12" s="2" t="s">
        <v>19</v>
      </c>
      <c r="D12" s="5">
        <v>5011.51</v>
      </c>
      <c r="E12" s="5"/>
      <c r="F12" s="5">
        <f t="shared" ref="F12" si="1">SUM(D12:E12)</f>
        <v>5011.51</v>
      </c>
      <c r="G12" s="5">
        <v>4617.51</v>
      </c>
      <c r="H12" s="5"/>
      <c r="I12" s="5">
        <f t="shared" ref="I12" si="2">+F12-G12</f>
        <v>394</v>
      </c>
      <c r="J12" s="5"/>
      <c r="K12" s="5"/>
      <c r="L12" s="5"/>
      <c r="M12" s="5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6.5" x14ac:dyDescent="0.3">
      <c r="A13" s="2"/>
      <c r="B13" s="2" t="s">
        <v>8</v>
      </c>
      <c r="C13" s="2" t="s">
        <v>20</v>
      </c>
      <c r="D13" s="5">
        <v>289.99</v>
      </c>
      <c r="E13" s="5"/>
      <c r="F13" s="5">
        <f t="shared" ref="F13" si="3">SUM(D13:E13)</f>
        <v>289.99</v>
      </c>
      <c r="G13" s="5">
        <v>270.83</v>
      </c>
      <c r="H13" s="5"/>
      <c r="I13" s="5">
        <f t="shared" ref="I13" si="4">+F13-G13</f>
        <v>19.160000000000025</v>
      </c>
      <c r="J13" s="5"/>
      <c r="K13" s="5"/>
      <c r="L13" s="5"/>
      <c r="M13" s="5"/>
      <c r="N13" s="5"/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6.5" x14ac:dyDescent="0.3">
      <c r="A14" s="2"/>
      <c r="B14" s="2" t="s">
        <v>11</v>
      </c>
      <c r="C14" s="2" t="s">
        <v>22</v>
      </c>
      <c r="D14" s="5">
        <v>2894.9</v>
      </c>
      <c r="E14" s="5"/>
      <c r="F14" s="5">
        <f t="shared" ref="F14" si="5">SUM(D14:E14)</f>
        <v>2894.9</v>
      </c>
      <c r="G14" s="5">
        <v>2672.12</v>
      </c>
      <c r="H14" s="5"/>
      <c r="I14" s="5">
        <f t="shared" ref="I14" si="6">+F14-G14</f>
        <v>222.7800000000002</v>
      </c>
      <c r="J14" s="5"/>
      <c r="K14" s="5"/>
      <c r="L14" s="5"/>
      <c r="M14" s="5"/>
      <c r="N14" s="5"/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6.5" x14ac:dyDescent="0.3">
      <c r="A15" s="2"/>
      <c r="B15" s="6" t="s">
        <v>15</v>
      </c>
      <c r="C15" s="6"/>
      <c r="D15" s="8">
        <f>SUM(D9:D14)</f>
        <v>98888.889999999985</v>
      </c>
      <c r="E15" s="8">
        <f t="shared" ref="E15:I15" si="7">SUM(E9:E14)</f>
        <v>0</v>
      </c>
      <c r="F15" s="8">
        <f t="shared" si="7"/>
        <v>98888.889999999985</v>
      </c>
      <c r="G15" s="8">
        <f t="shared" si="7"/>
        <v>54726.14</v>
      </c>
      <c r="H15" s="8"/>
      <c r="I15" s="8">
        <f t="shared" si="7"/>
        <v>44162.750000000007</v>
      </c>
      <c r="J15" s="5"/>
      <c r="K15" s="5"/>
      <c r="L15" s="5"/>
      <c r="M15" s="5"/>
      <c r="N15" s="5"/>
      <c r="O15" s="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6.5" x14ac:dyDescent="0.3">
      <c r="A16" s="2"/>
      <c r="B16" s="2"/>
      <c r="C16" s="2"/>
      <c r="D16" s="9"/>
      <c r="E16" s="9"/>
      <c r="F16" s="9"/>
      <c r="G16" s="9"/>
      <c r="H16" s="9"/>
      <c r="I16" s="9"/>
      <c r="J16" s="5"/>
      <c r="K16" s="5"/>
      <c r="L16" s="5"/>
      <c r="M16" s="5"/>
      <c r="N16" s="5"/>
      <c r="O16" s="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6.5" x14ac:dyDescent="0.3">
      <c r="A17" s="2"/>
      <c r="B17" s="2" t="s">
        <v>9</v>
      </c>
      <c r="C17" s="2" t="s">
        <v>23</v>
      </c>
      <c r="D17" s="5">
        <v>487900.81</v>
      </c>
      <c r="E17" s="5"/>
      <c r="F17" s="5">
        <f t="shared" si="0"/>
        <v>487900.81</v>
      </c>
      <c r="G17" s="5">
        <v>487900.81</v>
      </c>
      <c r="H17" s="5"/>
      <c r="I17" s="5">
        <f>+F17-G17</f>
        <v>0</v>
      </c>
      <c r="J17" s="5"/>
      <c r="K17" s="5"/>
      <c r="L17" s="5"/>
      <c r="M17" s="5"/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6.5" x14ac:dyDescent="0.3">
      <c r="A18" s="2"/>
      <c r="B18" s="2"/>
      <c r="C18" s="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5" x14ac:dyDescent="0.3">
      <c r="A19" s="2"/>
      <c r="B19" s="2" t="s">
        <v>10</v>
      </c>
      <c r="C19" s="2" t="s">
        <v>24</v>
      </c>
      <c r="D19" s="5">
        <f>382124.3+14950</f>
        <v>397074.3</v>
      </c>
      <c r="E19" s="5">
        <v>-14950</v>
      </c>
      <c r="F19" s="5">
        <f t="shared" si="0"/>
        <v>382124.3</v>
      </c>
      <c r="G19" s="5">
        <v>295396</v>
      </c>
      <c r="H19" s="5"/>
      <c r="I19" s="5">
        <f>+F19-G19</f>
        <v>86728.299999999988</v>
      </c>
      <c r="J19" s="5"/>
      <c r="K19" s="5"/>
      <c r="L19" s="5"/>
      <c r="M19" s="5"/>
      <c r="N19" s="5"/>
      <c r="O19" s="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.5" x14ac:dyDescent="0.3">
      <c r="A20" s="2"/>
      <c r="B20" s="2"/>
      <c r="C20" s="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7.25" thickBot="1" x14ac:dyDescent="0.35">
      <c r="A21" s="2"/>
      <c r="B21" s="11" t="s">
        <v>14</v>
      </c>
      <c r="C21" s="11"/>
      <c r="D21" s="12">
        <f>+D6+D15+D17+D19</f>
        <v>1040114</v>
      </c>
      <c r="E21" s="12">
        <f t="shared" ref="E21:I21" si="8">+E6+E15+E17+E19</f>
        <v>-14950</v>
      </c>
      <c r="F21" s="12">
        <f t="shared" si="8"/>
        <v>1025164</v>
      </c>
      <c r="G21" s="12">
        <f t="shared" si="8"/>
        <v>894272.95</v>
      </c>
      <c r="H21" s="12"/>
      <c r="I21" s="12">
        <f t="shared" si="8"/>
        <v>130891.04999999999</v>
      </c>
      <c r="J21" s="5"/>
      <c r="K21" s="5"/>
      <c r="L21" s="5"/>
      <c r="M21" s="5"/>
      <c r="N21" s="5"/>
      <c r="O21" s="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7.25" thickTop="1" x14ac:dyDescent="0.3">
      <c r="A22" s="2"/>
      <c r="B22" s="2"/>
      <c r="C22" s="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6.5" x14ac:dyDescent="0.3">
      <c r="A23" s="2"/>
      <c r="B23" s="2"/>
      <c r="C23" s="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6.5" x14ac:dyDescent="0.3">
      <c r="A24" s="10">
        <v>2</v>
      </c>
      <c r="B24" s="11" t="s">
        <v>16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6.5" x14ac:dyDescent="0.3">
      <c r="A25" s="2"/>
      <c r="B25" s="2" t="s">
        <v>4</v>
      </c>
      <c r="C25" s="2" t="s">
        <v>25</v>
      </c>
      <c r="D25" s="5">
        <v>141204.79999999999</v>
      </c>
      <c r="E25" s="5"/>
      <c r="F25" s="5">
        <f t="shared" ref="F25:F30" si="9">SUM(D25:E25)</f>
        <v>141204.79999999999</v>
      </c>
      <c r="G25" s="5">
        <f>13459.26+4358.2+1446.2</f>
        <v>19263.66</v>
      </c>
      <c r="H25" s="5"/>
      <c r="I25" s="5">
        <f t="shared" ref="I25:I30" si="10">+F25-G25</f>
        <v>121941.13999999998</v>
      </c>
      <c r="J25" s="5"/>
      <c r="K25" s="5"/>
      <c r="L25" s="5"/>
      <c r="M25" s="5"/>
      <c r="N25" s="5"/>
      <c r="O25" s="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6.5" x14ac:dyDescent="0.3">
      <c r="A26" s="2"/>
      <c r="B26" s="2" t="s">
        <v>5</v>
      </c>
      <c r="C26" s="2" t="s">
        <v>26</v>
      </c>
      <c r="D26" s="5">
        <v>50050</v>
      </c>
      <c r="E26" s="5"/>
      <c r="F26" s="5">
        <f t="shared" si="9"/>
        <v>50050</v>
      </c>
      <c r="G26" s="5">
        <f>2746.51+336.7</f>
        <v>3083.21</v>
      </c>
      <c r="H26" s="5"/>
      <c r="I26" s="5">
        <f t="shared" si="10"/>
        <v>46966.79</v>
      </c>
      <c r="J26" s="5"/>
      <c r="K26" s="5"/>
      <c r="L26" s="5"/>
      <c r="M26" s="5"/>
      <c r="N26" s="5"/>
      <c r="O26" s="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5" x14ac:dyDescent="0.3">
      <c r="A27" s="2"/>
      <c r="B27" s="2" t="s">
        <v>6</v>
      </c>
      <c r="C27" s="2" t="s">
        <v>27</v>
      </c>
      <c r="D27" s="5">
        <v>10802.17</v>
      </c>
      <c r="E27" s="5"/>
      <c r="F27" s="5">
        <f t="shared" si="9"/>
        <v>10802.17</v>
      </c>
      <c r="G27" s="5">
        <f>1003.24+318.6+106.4</f>
        <v>1428.2400000000002</v>
      </c>
      <c r="H27" s="5"/>
      <c r="I27" s="5">
        <f t="shared" si="10"/>
        <v>9373.93</v>
      </c>
      <c r="J27" s="5"/>
      <c r="K27" s="5"/>
      <c r="L27" s="5"/>
      <c r="M27" s="5"/>
      <c r="N27" s="5"/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6.5" x14ac:dyDescent="0.3">
      <c r="A28" s="2"/>
      <c r="B28" s="2" t="s">
        <v>7</v>
      </c>
      <c r="C28" s="2" t="s">
        <v>28</v>
      </c>
      <c r="D28" s="5">
        <v>16323.27</v>
      </c>
      <c r="E28" s="5"/>
      <c r="F28" s="5">
        <f t="shared" si="9"/>
        <v>16323.27</v>
      </c>
      <c r="G28" s="5">
        <f>1654.89+536+177.8</f>
        <v>2368.6900000000005</v>
      </c>
      <c r="H28" s="5"/>
      <c r="I28" s="5">
        <f t="shared" si="10"/>
        <v>13954.58</v>
      </c>
      <c r="J28" s="5"/>
      <c r="K28" s="5"/>
      <c r="L28" s="5"/>
      <c r="M28" s="5"/>
      <c r="N28" s="5"/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5" x14ac:dyDescent="0.3">
      <c r="A29" s="2"/>
      <c r="B29" s="2" t="s">
        <v>8</v>
      </c>
      <c r="C29" s="2" t="s">
        <v>29</v>
      </c>
      <c r="D29" s="5">
        <v>974.31</v>
      </c>
      <c r="E29" s="5"/>
      <c r="F29" s="5">
        <f t="shared" si="9"/>
        <v>974.31</v>
      </c>
      <c r="G29" s="5">
        <f>91.82+29.6+9.8</f>
        <v>131.22</v>
      </c>
      <c r="H29" s="5"/>
      <c r="I29" s="5">
        <f t="shared" si="10"/>
        <v>843.08999999999992</v>
      </c>
      <c r="J29" s="5"/>
      <c r="K29" s="5"/>
      <c r="L29" s="5"/>
      <c r="M29" s="5"/>
      <c r="N29" s="5"/>
      <c r="O29" s="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5" x14ac:dyDescent="0.3">
      <c r="A30" s="2"/>
      <c r="B30" s="2" t="s">
        <v>11</v>
      </c>
      <c r="C30" s="2" t="s">
        <v>30</v>
      </c>
      <c r="D30" s="5">
        <v>9771.3700000000008</v>
      </c>
      <c r="E30" s="5"/>
      <c r="F30" s="5">
        <f t="shared" si="9"/>
        <v>9771.3700000000008</v>
      </c>
      <c r="G30" s="5">
        <f>929.84+301.7+100.1</f>
        <v>1331.6399999999999</v>
      </c>
      <c r="H30" s="5"/>
      <c r="I30" s="5">
        <f t="shared" si="10"/>
        <v>8439.7300000000014</v>
      </c>
      <c r="J30" s="5"/>
      <c r="K30" s="5"/>
      <c r="L30" s="5"/>
      <c r="M30" s="5"/>
      <c r="N30" s="5"/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6.5" x14ac:dyDescent="0.3">
      <c r="A31" s="2"/>
      <c r="B31" s="6" t="s">
        <v>15</v>
      </c>
      <c r="C31" s="6"/>
      <c r="D31" s="8">
        <f>SUM(D25:D30)</f>
        <v>229125.91999999998</v>
      </c>
      <c r="E31" s="8">
        <f t="shared" ref="E31:I31" si="11">SUM(E25:E30)</f>
        <v>0</v>
      </c>
      <c r="F31" s="8">
        <f t="shared" si="11"/>
        <v>229125.91999999998</v>
      </c>
      <c r="G31" s="8">
        <f t="shared" si="11"/>
        <v>27606.660000000003</v>
      </c>
      <c r="H31" s="8"/>
      <c r="I31" s="8">
        <f t="shared" si="11"/>
        <v>201519.25999999998</v>
      </c>
      <c r="J31" s="5"/>
      <c r="K31" s="5"/>
      <c r="L31" s="5"/>
      <c r="M31" s="5"/>
      <c r="N31" s="5"/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6.5" x14ac:dyDescent="0.3">
      <c r="A32" s="2"/>
      <c r="B32" s="2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6.5" x14ac:dyDescent="0.3">
      <c r="A33" s="2"/>
      <c r="B33" s="2" t="s">
        <v>10</v>
      </c>
      <c r="C33" s="2" t="s">
        <v>32</v>
      </c>
      <c r="D33" s="5">
        <v>916244.08</v>
      </c>
      <c r="E33" s="5"/>
      <c r="F33" s="5">
        <f t="shared" ref="F33" si="12">SUM(D33:E33)</f>
        <v>916244.08</v>
      </c>
      <c r="G33" s="5">
        <f>108155.75+111271.95+32214.7</f>
        <v>251642.40000000002</v>
      </c>
      <c r="H33" s="5">
        <v>302493.95</v>
      </c>
      <c r="I33" s="5">
        <f>+F33-G33-H33</f>
        <v>362107.72999999992</v>
      </c>
      <c r="J33" s="5"/>
      <c r="K33" s="5"/>
      <c r="L33" s="5"/>
      <c r="M33" s="5"/>
      <c r="N33" s="5"/>
      <c r="O33" s="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6.5" x14ac:dyDescent="0.3">
      <c r="A34" s="2"/>
      <c r="B34" s="2"/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7.25" thickBot="1" x14ac:dyDescent="0.35">
      <c r="A35" s="2"/>
      <c r="B35" s="11" t="s">
        <v>33</v>
      </c>
      <c r="C35" s="11"/>
      <c r="D35" s="12">
        <f t="shared" ref="D35:I35" si="13">+D31+D33</f>
        <v>1145370</v>
      </c>
      <c r="E35" s="12">
        <f t="shared" si="13"/>
        <v>0</v>
      </c>
      <c r="F35" s="12">
        <f t="shared" si="13"/>
        <v>1145370</v>
      </c>
      <c r="G35" s="12">
        <f t="shared" si="13"/>
        <v>279249.06000000006</v>
      </c>
      <c r="H35" s="12">
        <f t="shared" si="13"/>
        <v>302493.95</v>
      </c>
      <c r="I35" s="12">
        <f t="shared" si="13"/>
        <v>563626.98999999987</v>
      </c>
      <c r="J35" s="5"/>
      <c r="K35" s="5"/>
      <c r="L35" s="5"/>
      <c r="M35" s="5"/>
      <c r="N35" s="5"/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7.25" thickTop="1" x14ac:dyDescent="0.3">
      <c r="A36" s="2"/>
      <c r="B36" s="2"/>
      <c r="C36" s="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6.5" x14ac:dyDescent="0.3">
      <c r="A37" s="2"/>
      <c r="B37" s="2"/>
      <c r="C37" s="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6.5" x14ac:dyDescent="0.3">
      <c r="A38" s="10">
        <v>3</v>
      </c>
      <c r="B38" s="11" t="s">
        <v>34</v>
      </c>
      <c r="C38" s="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6.5" x14ac:dyDescent="0.3">
      <c r="A39" s="2"/>
      <c r="B39" s="2" t="s">
        <v>9</v>
      </c>
      <c r="C39" s="2" t="s">
        <v>44</v>
      </c>
      <c r="D39" s="5">
        <v>358000</v>
      </c>
      <c r="E39" s="5">
        <v>14950</v>
      </c>
      <c r="F39" s="5">
        <f t="shared" ref="F39:F41" si="14">SUM(D39:E39)</f>
        <v>372950</v>
      </c>
      <c r="G39" s="5">
        <f>233370+78930</f>
        <v>312300</v>
      </c>
      <c r="H39" s="5">
        <v>60650</v>
      </c>
      <c r="I39" s="5">
        <f>+F39-G39-H39</f>
        <v>0</v>
      </c>
      <c r="J39" s="5"/>
      <c r="K39" s="5"/>
      <c r="L39" s="5"/>
      <c r="M39" s="5"/>
      <c r="N39" s="5"/>
      <c r="O39" s="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6.5" x14ac:dyDescent="0.3">
      <c r="A40" s="2"/>
      <c r="B40" s="2"/>
      <c r="C40" s="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6.5" x14ac:dyDescent="0.3">
      <c r="A41" s="2"/>
      <c r="B41" s="2" t="s">
        <v>10</v>
      </c>
      <c r="C41" s="2" t="s">
        <v>45</v>
      </c>
      <c r="D41" s="5">
        <v>3670675</v>
      </c>
      <c r="E41" s="5"/>
      <c r="F41" s="5">
        <f t="shared" si="14"/>
        <v>3670675</v>
      </c>
      <c r="G41" s="5">
        <v>7252.9</v>
      </c>
      <c r="H41" s="5"/>
      <c r="I41" s="5">
        <f t="shared" ref="I41" si="15">+F41-G41</f>
        <v>3663422.1</v>
      </c>
      <c r="J41" s="5"/>
      <c r="K41" s="5"/>
      <c r="L41" s="5"/>
      <c r="M41" s="5"/>
      <c r="N41" s="5"/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6.5" x14ac:dyDescent="0.3">
      <c r="A42" s="2"/>
      <c r="B42" s="2"/>
      <c r="C42" s="2"/>
      <c r="D42" s="5"/>
      <c r="E42" s="5"/>
      <c r="F42" s="5"/>
      <c r="G42" s="5"/>
      <c r="H42" s="5"/>
      <c r="I42" s="5">
        <f t="shared" ref="I42" si="16">+F42-G42</f>
        <v>0</v>
      </c>
      <c r="J42" s="5"/>
      <c r="K42" s="5"/>
      <c r="L42" s="5"/>
      <c r="M42" s="5"/>
      <c r="N42" s="5"/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7.25" thickBot="1" x14ac:dyDescent="0.35">
      <c r="A43" s="2"/>
      <c r="B43" s="11" t="s">
        <v>36</v>
      </c>
      <c r="C43" s="11"/>
      <c r="D43" s="12">
        <f>SUM(D39:D41)</f>
        <v>4028675</v>
      </c>
      <c r="E43" s="12">
        <f t="shared" ref="E43:I43" si="17">SUM(E39:E41)</f>
        <v>14950</v>
      </c>
      <c r="F43" s="12">
        <f t="shared" si="17"/>
        <v>4043625</v>
      </c>
      <c r="G43" s="12">
        <f t="shared" si="17"/>
        <v>319552.90000000002</v>
      </c>
      <c r="H43" s="12">
        <f t="shared" si="17"/>
        <v>60650</v>
      </c>
      <c r="I43" s="12">
        <f t="shared" si="17"/>
        <v>3663422.1</v>
      </c>
      <c r="J43" s="5"/>
      <c r="K43" s="5"/>
      <c r="L43" s="5"/>
      <c r="M43" s="5"/>
      <c r="N43" s="5"/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7.25" thickTop="1" x14ac:dyDescent="0.3">
      <c r="A44" s="2"/>
      <c r="B44" s="2"/>
      <c r="C44" s="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6.5" x14ac:dyDescent="0.3">
      <c r="A45" s="2"/>
      <c r="B45" s="2"/>
      <c r="C45" s="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8.75" x14ac:dyDescent="0.45">
      <c r="A46" s="2"/>
      <c r="B46" s="16" t="s">
        <v>39</v>
      </c>
      <c r="C46" s="16"/>
      <c r="D46" s="14">
        <f>+D43+D35+D21</f>
        <v>6214159</v>
      </c>
      <c r="E46" s="14">
        <f t="shared" ref="E46:I46" si="18">+E43+E35+E21</f>
        <v>0</v>
      </c>
      <c r="F46" s="14">
        <f t="shared" si="18"/>
        <v>6214159</v>
      </c>
      <c r="G46" s="14">
        <f t="shared" si="18"/>
        <v>1493074.9100000001</v>
      </c>
      <c r="H46" s="14">
        <f t="shared" si="18"/>
        <v>363143.95</v>
      </c>
      <c r="I46" s="14">
        <f t="shared" si="18"/>
        <v>4357940.1399999997</v>
      </c>
      <c r="J46" s="5"/>
      <c r="K46" s="5"/>
      <c r="L46" s="5"/>
      <c r="M46" s="5"/>
      <c r="N46" s="5"/>
      <c r="O46" s="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6.5" x14ac:dyDescent="0.3">
      <c r="A47" s="2"/>
      <c r="B47" s="2"/>
      <c r="C47" s="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6.5" x14ac:dyDescent="0.3">
      <c r="A48" s="2"/>
      <c r="B48" s="2"/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6.5" x14ac:dyDescent="0.3">
      <c r="A49" s="2"/>
      <c r="B49" s="2"/>
      <c r="C49" s="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6.5" x14ac:dyDescent="0.3">
      <c r="A50" s="2"/>
      <c r="B50" s="2"/>
      <c r="C50" s="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6.5" x14ac:dyDescent="0.3">
      <c r="A51" s="2"/>
      <c r="B51" s="2"/>
      <c r="C51" s="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6.5" x14ac:dyDescent="0.3">
      <c r="A52" s="2"/>
      <c r="B52" s="2"/>
      <c r="C52" s="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6.5" x14ac:dyDescent="0.3">
      <c r="A53" s="2"/>
      <c r="B53" s="2"/>
      <c r="C53" s="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6.5" x14ac:dyDescent="0.3">
      <c r="A54" s="2"/>
      <c r="B54" s="2"/>
      <c r="C54" s="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6.5" x14ac:dyDescent="0.3">
      <c r="A55" s="2"/>
      <c r="B55" s="2"/>
      <c r="C55" s="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6.5" x14ac:dyDescent="0.3">
      <c r="A56" s="2"/>
      <c r="B56" s="2"/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6.5" x14ac:dyDescent="0.3">
      <c r="A57" s="2"/>
      <c r="B57" s="2"/>
      <c r="C57" s="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6.5" x14ac:dyDescent="0.3">
      <c r="A58" s="2"/>
      <c r="B58" s="2"/>
      <c r="C58" s="2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6.5" x14ac:dyDescent="0.3">
      <c r="A59" s="2"/>
      <c r="B59" s="2"/>
      <c r="C59" s="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6.5" x14ac:dyDescent="0.3">
      <c r="A60" s="2"/>
      <c r="B60" s="2"/>
      <c r="C60" s="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6.5" x14ac:dyDescent="0.3">
      <c r="A61" s="2"/>
      <c r="B61" s="2"/>
      <c r="C61" s="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6.5" x14ac:dyDescent="0.3">
      <c r="A62" s="2"/>
      <c r="B62" s="2"/>
      <c r="C62" s="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6.5" x14ac:dyDescent="0.3">
      <c r="A63" s="2"/>
      <c r="B63" s="2"/>
      <c r="C63" s="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6.5" x14ac:dyDescent="0.3">
      <c r="A64" s="2"/>
      <c r="B64" s="2"/>
      <c r="C64" s="2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6.5" x14ac:dyDescent="0.3">
      <c r="A65" s="2"/>
      <c r="B65" s="2"/>
      <c r="C65" s="2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6.5" x14ac:dyDescent="0.3">
      <c r="A66" s="2"/>
      <c r="B66" s="2"/>
      <c r="C66" s="2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6.5" x14ac:dyDescent="0.3">
      <c r="A67" s="2"/>
      <c r="B67" s="2"/>
      <c r="C67" s="2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6.5" x14ac:dyDescent="0.3">
      <c r="A68" s="2"/>
      <c r="B68" s="2"/>
      <c r="C68" s="2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6.5" x14ac:dyDescent="0.3">
      <c r="A69" s="2"/>
      <c r="B69" s="2"/>
      <c r="C69" s="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6.5" x14ac:dyDescent="0.3">
      <c r="A70" s="2"/>
      <c r="B70" s="2"/>
      <c r="C70" s="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6.5" x14ac:dyDescent="0.3">
      <c r="A71" s="2"/>
      <c r="B71" s="2"/>
      <c r="C71" s="2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6.5" x14ac:dyDescent="0.3">
      <c r="A72" s="2"/>
      <c r="B72" s="2"/>
      <c r="C72" s="2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6.5" x14ac:dyDescent="0.3">
      <c r="A73" s="2"/>
      <c r="B73" s="2"/>
      <c r="C73" s="2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6.5" x14ac:dyDescent="0.3">
      <c r="A74" s="2"/>
      <c r="B74" s="2"/>
      <c r="C74" s="2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6.5" x14ac:dyDescent="0.3">
      <c r="A75" s="2"/>
      <c r="B75" s="2"/>
      <c r="C75" s="2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6.5" x14ac:dyDescent="0.3">
      <c r="A76" s="2"/>
      <c r="B76" s="2"/>
      <c r="C76" s="2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6.5" x14ac:dyDescent="0.3">
      <c r="A77" s="2"/>
      <c r="B77" s="2"/>
      <c r="C77" s="2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6.5" x14ac:dyDescent="0.3">
      <c r="A78" s="2"/>
      <c r="B78" s="2"/>
      <c r="C78" s="2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6.5" x14ac:dyDescent="0.3">
      <c r="A79" s="2"/>
      <c r="B79" s="2"/>
      <c r="C79" s="2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6.5" x14ac:dyDescent="0.3">
      <c r="A80" s="2"/>
      <c r="B80" s="2"/>
      <c r="C80" s="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6.5" x14ac:dyDescent="0.3">
      <c r="A81" s="2"/>
      <c r="B81" s="2"/>
      <c r="C81" s="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6.5" x14ac:dyDescent="0.3">
      <c r="A82" s="2"/>
      <c r="B82" s="2"/>
      <c r="C82" s="2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6.5" x14ac:dyDescent="0.3">
      <c r="A83" s="2"/>
      <c r="B83" s="2"/>
      <c r="C83" s="2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6.5" x14ac:dyDescent="0.3">
      <c r="A84" s="2"/>
      <c r="B84" s="2"/>
      <c r="C84" s="2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6.5" x14ac:dyDescent="0.3">
      <c r="A85" s="2"/>
      <c r="B85" s="2"/>
      <c r="C85" s="2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6.5" x14ac:dyDescent="0.3">
      <c r="A86" s="2"/>
      <c r="B86" s="2"/>
      <c r="C86" s="2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6.5" x14ac:dyDescent="0.3">
      <c r="A87" s="2"/>
      <c r="B87" s="2"/>
      <c r="C87" s="2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6.5" x14ac:dyDescent="0.3">
      <c r="A88" s="2"/>
      <c r="B88" s="2"/>
      <c r="C88" s="2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6.5" x14ac:dyDescent="0.3">
      <c r="A89" s="2"/>
      <c r="B89" s="2"/>
      <c r="C89" s="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6.5" x14ac:dyDescent="0.3">
      <c r="A90" s="2"/>
      <c r="B90" s="2"/>
      <c r="C90" s="2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6.5" x14ac:dyDescent="0.3">
      <c r="A91" s="2"/>
      <c r="B91" s="2"/>
      <c r="C91" s="2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6.5" x14ac:dyDescent="0.3">
      <c r="A92" s="2"/>
      <c r="B92" s="2"/>
      <c r="C92" s="2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6.5" x14ac:dyDescent="0.3">
      <c r="A93" s="2"/>
      <c r="B93" s="2"/>
      <c r="C93" s="2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6.5" x14ac:dyDescent="0.3">
      <c r="A94" s="2"/>
      <c r="B94" s="2"/>
      <c r="C94" s="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6.5" x14ac:dyDescent="0.3">
      <c r="A95" s="2"/>
      <c r="B95" s="2"/>
      <c r="C95" s="2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6.5" x14ac:dyDescent="0.3">
      <c r="A96" s="2"/>
      <c r="B96" s="2"/>
      <c r="C96" s="2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6.5" x14ac:dyDescent="0.3">
      <c r="A97" s="2"/>
      <c r="B97" s="2"/>
      <c r="C97" s="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6.5" x14ac:dyDescent="0.3">
      <c r="A98" s="2"/>
      <c r="B98" s="2"/>
      <c r="C98" s="2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6.5" x14ac:dyDescent="0.3">
      <c r="A99" s="2"/>
      <c r="B99" s="2"/>
      <c r="C99" s="2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6.5" x14ac:dyDescent="0.3">
      <c r="A100" s="2"/>
      <c r="B100" s="2"/>
      <c r="C100" s="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6.5" x14ac:dyDescent="0.3">
      <c r="A101" s="2"/>
      <c r="B101" s="2"/>
      <c r="C101" s="2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6.5" x14ac:dyDescent="0.3">
      <c r="A102" s="2"/>
      <c r="B102" s="2"/>
      <c r="C102" s="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6.5" x14ac:dyDescent="0.3">
      <c r="A103" s="2"/>
      <c r="B103" s="2"/>
      <c r="C103" s="2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6.5" x14ac:dyDescent="0.3">
      <c r="A104" s="2"/>
      <c r="B104" s="2"/>
      <c r="C104" s="2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6.5" x14ac:dyDescent="0.3">
      <c r="A105" s="2"/>
      <c r="B105" s="2"/>
      <c r="C105" s="2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6.5" x14ac:dyDescent="0.3">
      <c r="A106" s="2"/>
      <c r="B106" s="2"/>
      <c r="C106" s="2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6.5" x14ac:dyDescent="0.3">
      <c r="A107" s="2"/>
      <c r="B107" s="2"/>
      <c r="C107" s="2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6.5" x14ac:dyDescent="0.3">
      <c r="A108" s="2"/>
      <c r="B108" s="2"/>
      <c r="C108" s="2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6.5" x14ac:dyDescent="0.3">
      <c r="A109" s="2"/>
      <c r="B109" s="2"/>
      <c r="C109" s="2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6.5" x14ac:dyDescent="0.3">
      <c r="A110" s="2"/>
      <c r="B110" s="2"/>
      <c r="C110" s="2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6.5" x14ac:dyDescent="0.3">
      <c r="A111" s="2"/>
      <c r="B111" s="2"/>
      <c r="C111" s="2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6.5" x14ac:dyDescent="0.3">
      <c r="A112" s="2"/>
      <c r="B112" s="2"/>
      <c r="C112" s="2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6.5" x14ac:dyDescent="0.3">
      <c r="A113" s="2"/>
      <c r="B113" s="2"/>
      <c r="C113" s="2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6.5" x14ac:dyDescent="0.3">
      <c r="A114" s="2"/>
      <c r="B114" s="2"/>
      <c r="C114" s="2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6.5" x14ac:dyDescent="0.3">
      <c r="A115" s="2"/>
      <c r="B115" s="2"/>
      <c r="C115" s="2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6.5" x14ac:dyDescent="0.3">
      <c r="A116" s="2"/>
      <c r="B116" s="2"/>
      <c r="C116" s="2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6.5" x14ac:dyDescent="0.3">
      <c r="A117" s="2"/>
      <c r="B117" s="2"/>
      <c r="C117" s="2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6.5" x14ac:dyDescent="0.3">
      <c r="A118" s="2"/>
      <c r="B118" s="2"/>
      <c r="C118" s="2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6.5" x14ac:dyDescent="0.3">
      <c r="A119" s="2"/>
      <c r="B119" s="2"/>
      <c r="C119" s="2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6.5" x14ac:dyDescent="0.3">
      <c r="A120" s="2"/>
      <c r="B120" s="2"/>
      <c r="C120" s="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6.5" x14ac:dyDescent="0.3">
      <c r="A121" s="2"/>
      <c r="B121" s="2"/>
      <c r="C121" s="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6.5" x14ac:dyDescent="0.3">
      <c r="A122" s="2"/>
      <c r="B122" s="2"/>
      <c r="C122" s="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6.5" x14ac:dyDescent="0.3">
      <c r="A123" s="2"/>
      <c r="B123" s="2"/>
      <c r="C123" s="2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6.5" x14ac:dyDescent="0.3">
      <c r="A124" s="2"/>
      <c r="B124" s="2"/>
      <c r="C124" s="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6.5" x14ac:dyDescent="0.3">
      <c r="A125" s="2"/>
      <c r="B125" s="2"/>
      <c r="C125" s="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6.5" x14ac:dyDescent="0.3">
      <c r="A126" s="2"/>
      <c r="B126" s="2"/>
      <c r="C126" s="2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6.5" x14ac:dyDescent="0.3">
      <c r="A127" s="2"/>
      <c r="B127" s="2"/>
      <c r="C127" s="2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6.5" x14ac:dyDescent="0.3">
      <c r="A128" s="2"/>
      <c r="B128" s="2"/>
      <c r="C128" s="2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6.5" x14ac:dyDescent="0.3">
      <c r="A129" s="2"/>
      <c r="B129" s="2"/>
      <c r="C129" s="2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6.5" x14ac:dyDescent="0.3">
      <c r="A130" s="2"/>
      <c r="B130" s="2"/>
      <c r="C130" s="2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6.5" x14ac:dyDescent="0.3">
      <c r="A131" s="2"/>
      <c r="B131" s="2"/>
      <c r="C131" s="2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6.5" x14ac:dyDescent="0.3">
      <c r="A132" s="2"/>
      <c r="B132" s="2"/>
      <c r="C132" s="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6.5" x14ac:dyDescent="0.3">
      <c r="A133" s="2"/>
      <c r="B133" s="2"/>
      <c r="C133" s="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6.5" x14ac:dyDescent="0.3">
      <c r="A134" s="2"/>
      <c r="B134" s="2"/>
      <c r="C134" s="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6.5" x14ac:dyDescent="0.3">
      <c r="A135" s="2"/>
      <c r="B135" s="2"/>
      <c r="C135" s="2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6.5" x14ac:dyDescent="0.3">
      <c r="A136" s="2"/>
      <c r="B136" s="2"/>
      <c r="C136" s="2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6.5" x14ac:dyDescent="0.3">
      <c r="A137" s="2"/>
      <c r="B137" s="2"/>
      <c r="C137" s="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6.5" x14ac:dyDescent="0.3">
      <c r="A138" s="2"/>
      <c r="B138" s="2"/>
      <c r="C138" s="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6.5" x14ac:dyDescent="0.3">
      <c r="A139" s="2"/>
      <c r="B139" s="2"/>
      <c r="C139" s="2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6.5" x14ac:dyDescent="0.3">
      <c r="A140" s="2"/>
      <c r="B140" s="2"/>
      <c r="C140" s="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6.5" x14ac:dyDescent="0.3">
      <c r="A141" s="2"/>
      <c r="B141" s="2"/>
      <c r="C141" s="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6.5" x14ac:dyDescent="0.3">
      <c r="A142" s="2"/>
      <c r="B142" s="2"/>
      <c r="C142" s="2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6.5" x14ac:dyDescent="0.3">
      <c r="A143" s="2"/>
      <c r="B143" s="2"/>
      <c r="C143" s="2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6.5" x14ac:dyDescent="0.3">
      <c r="A144" s="2"/>
      <c r="B144" s="2"/>
      <c r="C144" s="2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6.5" x14ac:dyDescent="0.3">
      <c r="A145" s="2"/>
      <c r="B145" s="2"/>
      <c r="C145" s="2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6.5" x14ac:dyDescent="0.3">
      <c r="A146" s="2"/>
      <c r="B146" s="2"/>
      <c r="C146" s="2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6.5" x14ac:dyDescent="0.3">
      <c r="A147" s="2"/>
      <c r="B147" s="2"/>
      <c r="C147" s="2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6.5" x14ac:dyDescent="0.3">
      <c r="A148" s="2"/>
      <c r="B148" s="2"/>
      <c r="C148" s="2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6.5" x14ac:dyDescent="0.3">
      <c r="A149" s="2"/>
      <c r="B149" s="2"/>
      <c r="C149" s="2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6.5" x14ac:dyDescent="0.3">
      <c r="A150" s="2"/>
      <c r="B150" s="2"/>
      <c r="C150" s="2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6.5" x14ac:dyDescent="0.3">
      <c r="A151" s="2"/>
      <c r="B151" s="2"/>
      <c r="C151" s="2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6.5" x14ac:dyDescent="0.3">
      <c r="A152" s="2"/>
      <c r="B152" s="2"/>
      <c r="C152" s="2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6.5" x14ac:dyDescent="0.3">
      <c r="A153" s="2"/>
      <c r="B153" s="2"/>
      <c r="C153" s="2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6.5" x14ac:dyDescent="0.3">
      <c r="A154" s="2"/>
      <c r="B154" s="2"/>
      <c r="C154" s="2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6.5" x14ac:dyDescent="0.3">
      <c r="A155" s="2"/>
      <c r="B155" s="2"/>
      <c r="C155" s="2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6.5" x14ac:dyDescent="0.3">
      <c r="A156" s="2"/>
      <c r="B156" s="2"/>
      <c r="C156" s="2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6.5" x14ac:dyDescent="0.3">
      <c r="A157" s="2"/>
      <c r="B157" s="2"/>
      <c r="C157" s="2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6.5" x14ac:dyDescent="0.3">
      <c r="A158" s="2"/>
      <c r="B158" s="2"/>
      <c r="C158" s="2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6.5" x14ac:dyDescent="0.3">
      <c r="A159" s="2"/>
      <c r="B159" s="2"/>
      <c r="C159" s="2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6.5" x14ac:dyDescent="0.3">
      <c r="A160" s="2"/>
      <c r="B160" s="2"/>
      <c r="C160" s="2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6.5" x14ac:dyDescent="0.3">
      <c r="A161" s="2"/>
      <c r="B161" s="2"/>
      <c r="C161" s="2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6.5" x14ac:dyDescent="0.3">
      <c r="A162" s="2"/>
      <c r="B162" s="2"/>
      <c r="C162" s="2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6.5" x14ac:dyDescent="0.3">
      <c r="A163" s="2"/>
      <c r="B163" s="2"/>
      <c r="C163" s="2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6.5" x14ac:dyDescent="0.3">
      <c r="A164" s="2"/>
      <c r="B164" s="2"/>
      <c r="C164" s="2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6.5" x14ac:dyDescent="0.3">
      <c r="A165" s="2"/>
      <c r="B165" s="2"/>
      <c r="C165" s="2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6.5" x14ac:dyDescent="0.3">
      <c r="A166" s="2"/>
      <c r="B166" s="2"/>
      <c r="C166" s="2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6.5" x14ac:dyDescent="0.3">
      <c r="A167" s="2"/>
      <c r="B167" s="2"/>
      <c r="C167" s="2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6.5" x14ac:dyDescent="0.3">
      <c r="A168" s="2"/>
      <c r="B168" s="2"/>
      <c r="C168" s="2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6.5" x14ac:dyDescent="0.3">
      <c r="A169" s="2"/>
      <c r="B169" s="2"/>
      <c r="C169" s="2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6.5" x14ac:dyDescent="0.3">
      <c r="A170" s="2"/>
      <c r="B170" s="2"/>
      <c r="C170" s="2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6.5" x14ac:dyDescent="0.3">
      <c r="A171" s="2"/>
      <c r="B171" s="2"/>
      <c r="C171" s="2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6.5" x14ac:dyDescent="0.3">
      <c r="A172" s="2"/>
      <c r="B172" s="2"/>
      <c r="C172" s="2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6.5" x14ac:dyDescent="0.3">
      <c r="A173" s="2"/>
      <c r="B173" s="2"/>
      <c r="C173" s="2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6.5" x14ac:dyDescent="0.3">
      <c r="A174" s="2"/>
      <c r="B174" s="2"/>
      <c r="C174" s="2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6.5" x14ac:dyDescent="0.3">
      <c r="A175" s="2"/>
      <c r="B175" s="2"/>
      <c r="C175" s="2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6.5" x14ac:dyDescent="0.3">
      <c r="A176" s="2"/>
      <c r="B176" s="2"/>
      <c r="C176" s="2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6.5" x14ac:dyDescent="0.3">
      <c r="A177" s="2"/>
      <c r="B177" s="2"/>
      <c r="C177" s="2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6.5" x14ac:dyDescent="0.3">
      <c r="A178" s="2"/>
      <c r="B178" s="2"/>
      <c r="C178" s="2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6.5" x14ac:dyDescent="0.3">
      <c r="A179" s="2"/>
      <c r="B179" s="2"/>
      <c r="C179" s="2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6.5" x14ac:dyDescent="0.3">
      <c r="A180" s="2"/>
      <c r="B180" s="2"/>
      <c r="C180" s="2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6.5" x14ac:dyDescent="0.3">
      <c r="A181" s="2"/>
      <c r="B181" s="2"/>
      <c r="C181" s="2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6.5" x14ac:dyDescent="0.3">
      <c r="A182" s="2"/>
      <c r="B182" s="2"/>
      <c r="C182" s="2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6.5" x14ac:dyDescent="0.3">
      <c r="A183" s="2"/>
      <c r="B183" s="2"/>
      <c r="C183" s="2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6.5" x14ac:dyDescent="0.3">
      <c r="A184" s="2"/>
      <c r="B184" s="2"/>
      <c r="C184" s="2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6.5" x14ac:dyDescent="0.3">
      <c r="A185" s="2"/>
      <c r="B185" s="2"/>
      <c r="C185" s="2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6.5" x14ac:dyDescent="0.3">
      <c r="A186" s="2"/>
      <c r="B186" s="2"/>
      <c r="C186" s="2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6.5" x14ac:dyDescent="0.3">
      <c r="A187" s="2"/>
      <c r="B187" s="2"/>
      <c r="C187" s="2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6.5" x14ac:dyDescent="0.3">
      <c r="A188" s="2"/>
      <c r="B188" s="2"/>
      <c r="C188" s="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6.5" x14ac:dyDescent="0.3">
      <c r="A189" s="2"/>
      <c r="B189" s="2"/>
      <c r="C189" s="2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6.5" x14ac:dyDescent="0.3">
      <c r="A190" s="2"/>
      <c r="B190" s="2"/>
      <c r="C190" s="2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6.5" x14ac:dyDescent="0.3">
      <c r="A191" s="2"/>
      <c r="B191" s="2"/>
      <c r="C191" s="2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6.5" x14ac:dyDescent="0.3">
      <c r="A192" s="2"/>
      <c r="B192" s="2"/>
      <c r="C192" s="2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6.5" x14ac:dyDescent="0.3">
      <c r="A193" s="2"/>
      <c r="B193" s="2"/>
      <c r="C193" s="2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6.5" x14ac:dyDescent="0.3">
      <c r="A194" s="2"/>
      <c r="B194" s="2"/>
      <c r="C194" s="2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6.5" x14ac:dyDescent="0.3">
      <c r="A195" s="2"/>
      <c r="B195" s="2"/>
      <c r="C195" s="2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 x14ac:dyDescent="0.2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 x14ac:dyDescent="0.2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 x14ac:dyDescent="0.2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 x14ac:dyDescent="0.2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 x14ac:dyDescent="0.2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 x14ac:dyDescent="0.2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 x14ac:dyDescent="0.2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 x14ac:dyDescent="0.2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 x14ac:dyDescent="0.2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 x14ac:dyDescent="0.2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 x14ac:dyDescent="0.2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 x14ac:dyDescent="0.2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 x14ac:dyDescent="0.2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 x14ac:dyDescent="0.2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 x14ac:dyDescent="0.2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 x14ac:dyDescent="0.2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 x14ac:dyDescent="0.2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 x14ac:dyDescent="0.2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 x14ac:dyDescent="0.2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 x14ac:dyDescent="0.2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 x14ac:dyDescent="0.2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 x14ac:dyDescent="0.2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 x14ac:dyDescent="0.2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 x14ac:dyDescent="0.2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 x14ac:dyDescent="0.2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 x14ac:dyDescent="0.2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 x14ac:dyDescent="0.2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 x14ac:dyDescent="0.2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 x14ac:dyDescent="0.2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 x14ac:dyDescent="0.2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 x14ac:dyDescent="0.2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 x14ac:dyDescent="0.2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 x14ac:dyDescent="0.2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 x14ac:dyDescent="0.2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 x14ac:dyDescent="0.2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 x14ac:dyDescent="0.2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 x14ac:dyDescent="0.2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 x14ac:dyDescent="0.2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 x14ac:dyDescent="0.2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 x14ac:dyDescent="0.2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 x14ac:dyDescent="0.2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 x14ac:dyDescent="0.2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 x14ac:dyDescent="0.2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 x14ac:dyDescent="0.2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 x14ac:dyDescent="0.2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 x14ac:dyDescent="0.2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 x14ac:dyDescent="0.2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 x14ac:dyDescent="0.2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 x14ac:dyDescent="0.2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 x14ac:dyDescent="0.2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 x14ac:dyDescent="0.2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 x14ac:dyDescent="0.2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 x14ac:dyDescent="0.2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 x14ac:dyDescent="0.2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 x14ac:dyDescent="0.2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 x14ac:dyDescent="0.2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 x14ac:dyDescent="0.2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 x14ac:dyDescent="0.2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 x14ac:dyDescent="0.2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 x14ac:dyDescent="0.2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 x14ac:dyDescent="0.2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 x14ac:dyDescent="0.2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 x14ac:dyDescent="0.2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 x14ac:dyDescent="0.2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 x14ac:dyDescent="0.2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 x14ac:dyDescent="0.2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 x14ac:dyDescent="0.2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 x14ac:dyDescent="0.2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 x14ac:dyDescent="0.2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 x14ac:dyDescent="0.2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 x14ac:dyDescent="0.2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 x14ac:dyDescent="0.2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 x14ac:dyDescent="0.25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 x14ac:dyDescent="0.25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 x14ac:dyDescent="0.2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 x14ac:dyDescent="0.2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 x14ac:dyDescent="0.25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 x14ac:dyDescent="0.25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 x14ac:dyDescent="0.25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 x14ac:dyDescent="0.2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 x14ac:dyDescent="0.2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 x14ac:dyDescent="0.25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 x14ac:dyDescent="0.25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 x14ac:dyDescent="0.25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 x14ac:dyDescent="0.25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 x14ac:dyDescent="0.25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 x14ac:dyDescent="0.25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 x14ac:dyDescent="0.25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 x14ac:dyDescent="0.25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 x14ac:dyDescent="0.25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 x14ac:dyDescent="0.25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 x14ac:dyDescent="0.25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 x14ac:dyDescent="0.25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 x14ac:dyDescent="0.2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 x14ac:dyDescent="0.25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 x14ac:dyDescent="0.25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 x14ac:dyDescent="0.25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 x14ac:dyDescent="0.25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 x14ac:dyDescent="0.25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 x14ac:dyDescent="0.25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 x14ac:dyDescent="0.25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 x14ac:dyDescent="0.25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 x14ac:dyDescent="0.25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 x14ac:dyDescent="0.25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 x14ac:dyDescent="0.25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 x14ac:dyDescent="0.25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 x14ac:dyDescent="0.2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 x14ac:dyDescent="0.25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 x14ac:dyDescent="0.25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 x14ac:dyDescent="0.25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 x14ac:dyDescent="0.25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 x14ac:dyDescent="0.25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 x14ac:dyDescent="0.25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 x14ac:dyDescent="0.25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 x14ac:dyDescent="0.25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 x14ac:dyDescent="0.25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 x14ac:dyDescent="0.25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 x14ac:dyDescent="0.25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 x14ac:dyDescent="0.25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 x14ac:dyDescent="0.2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 x14ac:dyDescent="0.25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 x14ac:dyDescent="0.25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 x14ac:dyDescent="0.25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 x14ac:dyDescent="0.25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 x14ac:dyDescent="0.25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 x14ac:dyDescent="0.25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 x14ac:dyDescent="0.25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 x14ac:dyDescent="0.25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 x14ac:dyDescent="0.25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 x14ac:dyDescent="0.25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 x14ac:dyDescent="0.25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 x14ac:dyDescent="0.25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 x14ac:dyDescent="0.25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 x14ac:dyDescent="0.25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 x14ac:dyDescent="0.25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 x14ac:dyDescent="0.25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 x14ac:dyDescent="0.25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 x14ac:dyDescent="0.25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 x14ac:dyDescent="0.25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 x14ac:dyDescent="0.25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 x14ac:dyDescent="0.25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 x14ac:dyDescent="0.25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 x14ac:dyDescent="0.25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 x14ac:dyDescent="0.25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 x14ac:dyDescent="0.25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 x14ac:dyDescent="0.25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 x14ac:dyDescent="0.25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 x14ac:dyDescent="0.25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 x14ac:dyDescent="0.25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 x14ac:dyDescent="0.25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 x14ac:dyDescent="0.25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 x14ac:dyDescent="0.25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 x14ac:dyDescent="0.25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 x14ac:dyDescent="0.25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 x14ac:dyDescent="0.25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 x14ac:dyDescent="0.25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 x14ac:dyDescent="0.25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 x14ac:dyDescent="0.25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 x14ac:dyDescent="0.25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 x14ac:dyDescent="0.25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 x14ac:dyDescent="0.25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 x14ac:dyDescent="0.25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 x14ac:dyDescent="0.25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 x14ac:dyDescent="0.25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 x14ac:dyDescent="0.25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 x14ac:dyDescent="0.25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 x14ac:dyDescent="0.25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 x14ac:dyDescent="0.25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 x14ac:dyDescent="0.25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 x14ac:dyDescent="0.25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 x14ac:dyDescent="0.25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 x14ac:dyDescent="0.25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 x14ac:dyDescent="0.25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 x14ac:dyDescent="0.25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 x14ac:dyDescent="0.25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 x14ac:dyDescent="0.25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 x14ac:dyDescent="0.25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 x14ac:dyDescent="0.25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 x14ac:dyDescent="0.25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 x14ac:dyDescent="0.25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 x14ac:dyDescent="0.25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 x14ac:dyDescent="0.25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 x14ac:dyDescent="0.25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 x14ac:dyDescent="0.25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 x14ac:dyDescent="0.25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 x14ac:dyDescent="0.25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 x14ac:dyDescent="0.25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 x14ac:dyDescent="0.25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 x14ac:dyDescent="0.25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 x14ac:dyDescent="0.25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 x14ac:dyDescent="0.25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 x14ac:dyDescent="0.25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 x14ac:dyDescent="0.25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 x14ac:dyDescent="0.25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 x14ac:dyDescent="0.25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 x14ac:dyDescent="0.25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 x14ac:dyDescent="0.25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 x14ac:dyDescent="0.25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 x14ac:dyDescent="0.25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 x14ac:dyDescent="0.25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 x14ac:dyDescent="0.25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 x14ac:dyDescent="0.25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 x14ac:dyDescent="0.25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 x14ac:dyDescent="0.25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 x14ac:dyDescent="0.25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 x14ac:dyDescent="0.25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 x14ac:dyDescent="0.25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 x14ac:dyDescent="0.25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 x14ac:dyDescent="0.25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 x14ac:dyDescent="0.25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 x14ac:dyDescent="0.25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 x14ac:dyDescent="0.25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 x14ac:dyDescent="0.25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 x14ac:dyDescent="0.25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 x14ac:dyDescent="0.25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 x14ac:dyDescent="0.25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 x14ac:dyDescent="0.25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 x14ac:dyDescent="0.25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 x14ac:dyDescent="0.25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 x14ac:dyDescent="0.25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 x14ac:dyDescent="0.25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 x14ac:dyDescent="0.25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 x14ac:dyDescent="0.25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 x14ac:dyDescent="0.25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 x14ac:dyDescent="0.25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 x14ac:dyDescent="0.25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 x14ac:dyDescent="0.25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 x14ac:dyDescent="0.25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 x14ac:dyDescent="0.25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 x14ac:dyDescent="0.25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 x14ac:dyDescent="0.25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 x14ac:dyDescent="0.25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 x14ac:dyDescent="0.25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 x14ac:dyDescent="0.25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 x14ac:dyDescent="0.25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 x14ac:dyDescent="0.25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 x14ac:dyDescent="0.25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 x14ac:dyDescent="0.25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 x14ac:dyDescent="0.25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 x14ac:dyDescent="0.25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 x14ac:dyDescent="0.25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 x14ac:dyDescent="0.25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 x14ac:dyDescent="0.25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 x14ac:dyDescent="0.25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 x14ac:dyDescent="0.25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 x14ac:dyDescent="0.25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 x14ac:dyDescent="0.25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 x14ac:dyDescent="0.25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 x14ac:dyDescent="0.25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 x14ac:dyDescent="0.25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 x14ac:dyDescent="0.25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 x14ac:dyDescent="0.25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 x14ac:dyDescent="0.25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 x14ac:dyDescent="0.25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 x14ac:dyDescent="0.25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</sheetData>
  <mergeCells count="2">
    <mergeCell ref="B46:C46"/>
    <mergeCell ref="A1:I1"/>
  </mergeCells>
  <pageMargins left="0.7" right="0.7" top="0.75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Espinoza</dc:creator>
  <cp:lastModifiedBy>Leticia Espinoza</cp:lastModifiedBy>
  <cp:lastPrinted>2020-12-22T17:33:03Z</cp:lastPrinted>
  <dcterms:created xsi:type="dcterms:W3CDTF">2020-12-03T15:34:13Z</dcterms:created>
  <dcterms:modified xsi:type="dcterms:W3CDTF">2020-12-22T17:33:11Z</dcterms:modified>
</cp:coreProperties>
</file>